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2268" yWindow="216" windowWidth="12120" windowHeight="7140" tabRatio="599"/>
  </bookViews>
  <sheets>
    <sheet name="Havi CSOK-AVT-OTK" sheetId="4" r:id="rId1"/>
    <sheet name="Havi OFK" sheetId="5" r:id="rId2"/>
    <sheet name="Né CSOK" sheetId="3" r:id="rId3"/>
    <sheet name="Né AVT" sheetId="6" r:id="rId4"/>
  </sheets>
  <externalReferences>
    <externalReference r:id="rId5"/>
    <externalReference r:id="rId6"/>
    <externalReference r:id="rId7"/>
  </externalReferences>
  <definedNames>
    <definedName name="_bplsng.head.f_reptitle">'[1] kamattám.lista H1480'!#REF!</definedName>
    <definedName name="_bplsng.r_branch.g_branch.f_branch">'[1] kamattám.lista H1480'!#REF!</definedName>
    <definedName name="_bplsng.r_branch.r_loan.g_prod.f_prodname">'[1] kamattám.lista H1480'!#REF!</definedName>
    <definedName name="_bplsng.r_branch.r_loan.g_prod.f_prodtype">'[1] kamattám.lista H1480'!#REF!</definedName>
    <definedName name="_bplsng.r_branch.r_loan.r_tract.g_sum.f_sum">'[1] kamattám.lista H1480'!#REF!</definedName>
    <definedName name="_bplsng.r_branch.r_loan.r_tract.g_sum.f_sumbr">'[1] kamattám.lista H1480'!#REF!</definedName>
    <definedName name="_bplsng.r_branch.r_loan.r_tract.g_trname.f_trname">'[1] kamattám.lista H1480'!#REF!</definedName>
    <definedName name="_bplver.r_branch.r_loan.g_prod">'[1] kamattám.lista H1480'!#REF!</definedName>
    <definedName name="_bplver.r_branch.r_loan.r_tract.g_sum">'[1] kamattám.lista H1480'!#REF!</definedName>
    <definedName name="_bplver.r_branch.r_loan.r_tract.g_trname">'[1] kamattám.lista H1480'!#REF!</definedName>
    <definedName name="Mezo_adatrogzites_A_egyeb_berletidij">[2]Adatrögzítés!$E$188</definedName>
    <definedName name="Mezo_adatrogzites_A_egyeb_GYES">[2]Adatrögzítés!$E$186</definedName>
    <definedName name="Mezo_adatrogzites_At1_egyeb_berletidij">[2]Adatrögzítés!$E$294</definedName>
    <definedName name="Mezo_adatrogzites_AT1_egyeb_GYES">[2]Adatrögzítés!$E$292</definedName>
    <definedName name="Mezo_adatrogzites_AT2_egyeb_berletidij">[2]Adatrögzítés!$E$395</definedName>
    <definedName name="Mezo_adatrogzites_AT2_egyeb_GYES">[2]Adatrögzítés!$E$393</definedName>
    <definedName name="Mezo_adatrogzites_AT3_egyeb_berletidij">[2]Adatrögzítés!$E$496</definedName>
    <definedName name="Mezo_adatrogzites_AT3_egyeb_GYES">[2]Adatrögzítés!$E$494</definedName>
    <definedName name="Mezo_adatrogzites_babavaro">[2]Adatrögzítés!$E$556</definedName>
    <definedName name="Mezo_adatrogzites_babavaro_bank">[2]Adatrögzítés!$E$563</definedName>
    <definedName name="Mezo_adatrogzites_babavaro_osszeg">[2]Adatrögzítés!$E$561</definedName>
    <definedName name="Mezo_adatrogzites_kuponkodin_kedv">[3]Adatrögzítés!$H$39</definedName>
    <definedName name="Mezo_adatrogzites_magn_kuponkodin">[3]Adatrögzítés!$E$40</definedName>
    <definedName name="Mezo_adatrogzites_magn_kuponkodin_kedv">[3]Adatrögzítés!$H$40</definedName>
    <definedName name="Mezo_XXLcsomag_in">[3]Adatrögzítés!$E$41</definedName>
    <definedName name="_xlnm.Print_Area" localSheetId="0">'Havi CSOK-AVT-OTK'!$A$1:$L$55</definedName>
    <definedName name="_xlnm.Print_Area" localSheetId="1">'Havi OFK'!$A$1:$X$55</definedName>
    <definedName name="_xlnm.Print_Area" localSheetId="3">'Né AVT'!$C$7:$T$49</definedName>
    <definedName name="_xlnm.Print_Area" localSheetId="2">'Né CSOK'!$C$7:$T$266</definedName>
    <definedName name="x">'[1] kamattám.lista H1480'!#REF!</definedName>
  </definedNames>
  <calcPr calcId="145621"/>
</workbook>
</file>

<file path=xl/calcChain.xml><?xml version="1.0" encoding="utf-8"?>
<calcChain xmlns="http://schemas.openxmlformats.org/spreadsheetml/2006/main">
  <c r="J51" i="4" l="1"/>
  <c r="J50" i="4"/>
  <c r="J49" i="4"/>
  <c r="J48" i="4"/>
  <c r="I52" i="4"/>
  <c r="I51" i="4"/>
  <c r="I50" i="4"/>
  <c r="I49" i="4"/>
  <c r="I48" i="4"/>
  <c r="J40" i="4"/>
  <c r="J39" i="4"/>
  <c r="J38" i="4"/>
  <c r="J37" i="4"/>
  <c r="J36" i="4"/>
  <c r="H28" i="4"/>
  <c r="H27" i="4"/>
  <c r="H26" i="4"/>
  <c r="H25" i="4"/>
  <c r="H24" i="4"/>
  <c r="G25" i="4"/>
  <c r="G24" i="4"/>
  <c r="L17" i="4"/>
  <c r="L16" i="4"/>
  <c r="L15" i="4"/>
  <c r="L14" i="4"/>
  <c r="L13" i="4"/>
  <c r="X20" i="6" l="1"/>
  <c r="V20" i="6"/>
  <c r="X19" i="6"/>
  <c r="V19" i="6"/>
  <c r="U234" i="3" l="1"/>
  <c r="J52" i="4"/>
  <c r="G28" i="4"/>
  <c r="G27" i="4"/>
  <c r="Y23" i="5" l="1"/>
  <c r="T39" i="6" l="1"/>
  <c r="R39" i="6"/>
  <c r="P39" i="6"/>
  <c r="O39" i="6"/>
  <c r="N39" i="6"/>
  <c r="M39" i="6"/>
  <c r="L39" i="6"/>
  <c r="J39" i="6"/>
  <c r="I39" i="6"/>
  <c r="M30" i="6"/>
  <c r="K30" i="6"/>
  <c r="J30" i="6"/>
  <c r="I30" i="6"/>
  <c r="U29" i="6"/>
  <c r="U28" i="6"/>
  <c r="W19" i="6"/>
  <c r="U19" i="6"/>
  <c r="R21" i="6"/>
  <c r="P21" i="6"/>
  <c r="O21" i="6"/>
  <c r="M21" i="6"/>
  <c r="L21" i="6"/>
  <c r="J21" i="6"/>
  <c r="I21" i="6"/>
  <c r="W250" i="3"/>
  <c r="W249" i="3"/>
  <c r="W248" i="3"/>
  <c r="W247" i="3"/>
  <c r="W246" i="3"/>
  <c r="W239" i="3"/>
  <c r="W238" i="3"/>
  <c r="W237" i="3"/>
  <c r="W236" i="3"/>
  <c r="W235" i="3"/>
  <c r="I234" i="3"/>
  <c r="T176" i="3"/>
  <c r="M174" i="3"/>
  <c r="I172" i="3"/>
  <c r="S176" i="3"/>
  <c r="R176" i="3"/>
  <c r="Q176" i="3"/>
  <c r="P176" i="3"/>
  <c r="O176" i="3"/>
  <c r="N176" i="3"/>
  <c r="M176" i="3"/>
  <c r="L176" i="3"/>
  <c r="K176" i="3"/>
  <c r="J176" i="3"/>
  <c r="W176" i="3" s="1"/>
  <c r="I176" i="3"/>
  <c r="T175" i="3"/>
  <c r="S175" i="3"/>
  <c r="R175" i="3"/>
  <c r="Q175" i="3"/>
  <c r="P175" i="3"/>
  <c r="O175" i="3"/>
  <c r="N175" i="3"/>
  <c r="M175" i="3"/>
  <c r="L175" i="3"/>
  <c r="K175" i="3"/>
  <c r="J175" i="3"/>
  <c r="I175" i="3"/>
  <c r="T174" i="3"/>
  <c r="S174" i="3"/>
  <c r="R174" i="3"/>
  <c r="Q174" i="3"/>
  <c r="P174" i="3"/>
  <c r="O174" i="3"/>
  <c r="N174" i="3"/>
  <c r="L174" i="3"/>
  <c r="K174" i="3"/>
  <c r="J174" i="3"/>
  <c r="I174" i="3"/>
  <c r="T173" i="3"/>
  <c r="S173" i="3"/>
  <c r="R173" i="3"/>
  <c r="Q173" i="3"/>
  <c r="P173" i="3"/>
  <c r="O173" i="3"/>
  <c r="N173" i="3"/>
  <c r="M173" i="3"/>
  <c r="L173" i="3"/>
  <c r="K173" i="3"/>
  <c r="J173" i="3"/>
  <c r="I173" i="3"/>
  <c r="T172" i="3"/>
  <c r="S172" i="3"/>
  <c r="R172" i="3"/>
  <c r="Q172" i="3"/>
  <c r="P172" i="3"/>
  <c r="O172" i="3"/>
  <c r="N172" i="3"/>
  <c r="M172" i="3"/>
  <c r="L172" i="3"/>
  <c r="K172" i="3"/>
  <c r="J172" i="3"/>
  <c r="I171" i="3"/>
  <c r="W126" i="3"/>
  <c r="W125" i="3"/>
  <c r="W124" i="3"/>
  <c r="W123" i="3"/>
  <c r="W122" i="3"/>
  <c r="W104" i="3"/>
  <c r="W103" i="3"/>
  <c r="W102" i="3"/>
  <c r="W101" i="3"/>
  <c r="W100" i="3"/>
  <c r="O99" i="3"/>
  <c r="N99" i="3"/>
  <c r="M99" i="3"/>
  <c r="L99" i="3"/>
  <c r="K99" i="3"/>
  <c r="J99" i="3"/>
  <c r="I99" i="3"/>
  <c r="W93" i="3"/>
  <c r="W92" i="3"/>
  <c r="W91" i="3"/>
  <c r="W90" i="3"/>
  <c r="W89" i="3"/>
  <c r="I75" i="3"/>
  <c r="P51" i="3"/>
  <c r="N51" i="3"/>
  <c r="M51" i="3"/>
  <c r="L62" i="3"/>
  <c r="J62" i="3"/>
  <c r="I62" i="3"/>
  <c r="T29" i="3"/>
  <c r="S29" i="3"/>
  <c r="R29" i="3"/>
  <c r="Q29" i="3"/>
  <c r="P29" i="3"/>
  <c r="O29" i="3"/>
  <c r="N29" i="3"/>
  <c r="M29" i="3"/>
  <c r="L29" i="3"/>
  <c r="K29" i="3"/>
  <c r="J29" i="3"/>
  <c r="I29" i="3"/>
  <c r="T18" i="3"/>
  <c r="S18" i="3"/>
  <c r="R18" i="3"/>
  <c r="Q18" i="3"/>
  <c r="P18" i="3"/>
  <c r="O18" i="3"/>
  <c r="N18" i="3"/>
  <c r="M18" i="3"/>
  <c r="L18" i="3"/>
  <c r="J18" i="3"/>
  <c r="I18" i="3"/>
  <c r="W67" i="3"/>
  <c r="W66" i="3"/>
  <c r="W65" i="3"/>
  <c r="W64" i="3"/>
  <c r="W63" i="3"/>
  <c r="W56" i="3"/>
  <c r="W55" i="3"/>
  <c r="W54" i="3"/>
  <c r="W53" i="3"/>
  <c r="W52" i="3"/>
  <c r="W45" i="3"/>
  <c r="W44" i="3"/>
  <c r="W43" i="3"/>
  <c r="W42" i="3"/>
  <c r="W41" i="3"/>
  <c r="W34" i="3"/>
  <c r="W33" i="3"/>
  <c r="W32" i="3"/>
  <c r="W30" i="3"/>
  <c r="K18" i="3"/>
  <c r="W172" i="3" l="1"/>
  <c r="W174" i="3"/>
  <c r="W173" i="3"/>
  <c r="R16" i="5"/>
  <c r="R15" i="5"/>
  <c r="E19" i="5"/>
  <c r="E18" i="5"/>
  <c r="E17" i="5"/>
  <c r="E16" i="5"/>
  <c r="L17" i="5" s="1"/>
  <c r="G26" i="4"/>
  <c r="L19" i="5" l="1"/>
  <c r="V29" i="6"/>
  <c r="V28" i="6"/>
  <c r="W20" i="6"/>
  <c r="U20" i="6"/>
  <c r="W175" i="3" l="1"/>
  <c r="T171" i="3"/>
  <c r="S171" i="3"/>
  <c r="R171" i="3"/>
  <c r="Q171" i="3"/>
  <c r="P171" i="3"/>
  <c r="O171" i="3"/>
  <c r="N171" i="3"/>
  <c r="M171" i="3"/>
  <c r="L171" i="3"/>
  <c r="K171" i="3"/>
  <c r="J171" i="3"/>
  <c r="T99" i="3"/>
  <c r="S99" i="3"/>
  <c r="R99" i="3"/>
  <c r="Q99" i="3"/>
  <c r="P99" i="3"/>
  <c r="W31" i="3"/>
  <c r="W29" i="6" l="1"/>
  <c r="X29" i="6" s="1"/>
  <c r="W28" i="6" l="1"/>
  <c r="X28" i="6" s="1"/>
  <c r="M16" i="5" l="1"/>
  <c r="T30" i="6"/>
  <c r="S30" i="6"/>
  <c r="R30" i="6"/>
  <c r="Q30" i="6"/>
  <c r="P30" i="6"/>
  <c r="O30" i="6"/>
  <c r="N30" i="6"/>
  <c r="L30" i="6"/>
  <c r="T21" i="6"/>
  <c r="S21" i="6"/>
  <c r="S39" i="6" s="1"/>
  <c r="Q21" i="6"/>
  <c r="Q39" i="6" s="1"/>
  <c r="N21" i="6"/>
  <c r="K21" i="6"/>
  <c r="K39" i="6" s="1"/>
  <c r="M18" i="5" l="1"/>
  <c r="M17" i="5" l="1"/>
  <c r="M19" i="5"/>
  <c r="T263" i="3" l="1"/>
  <c r="S263" i="3"/>
  <c r="R263" i="3"/>
  <c r="Q263" i="3"/>
  <c r="P263" i="3"/>
  <c r="O263" i="3"/>
  <c r="N263" i="3"/>
  <c r="M263" i="3"/>
  <c r="L263" i="3"/>
  <c r="K263" i="3"/>
  <c r="J263" i="3"/>
  <c r="I263" i="3"/>
  <c r="T262" i="3"/>
  <c r="S262" i="3"/>
  <c r="R262" i="3"/>
  <c r="Q262" i="3"/>
  <c r="P262" i="3"/>
  <c r="O262" i="3"/>
  <c r="N262" i="3"/>
  <c r="M262" i="3"/>
  <c r="L262" i="3"/>
  <c r="K262" i="3"/>
  <c r="J262" i="3"/>
  <c r="I262" i="3"/>
  <c r="T261" i="3"/>
  <c r="S261" i="3"/>
  <c r="R261" i="3"/>
  <c r="Q261" i="3"/>
  <c r="P261" i="3"/>
  <c r="O261" i="3"/>
  <c r="N261" i="3"/>
  <c r="M261" i="3"/>
  <c r="L261" i="3"/>
  <c r="K261" i="3"/>
  <c r="J261" i="3"/>
  <c r="I261" i="3"/>
  <c r="T260" i="3"/>
  <c r="S260" i="3"/>
  <c r="R260" i="3"/>
  <c r="Q260" i="3"/>
  <c r="P260" i="3"/>
  <c r="O260" i="3"/>
  <c r="N260" i="3"/>
  <c r="M260" i="3"/>
  <c r="L260" i="3"/>
  <c r="K260" i="3"/>
  <c r="J260" i="3"/>
  <c r="I260" i="3"/>
  <c r="T259" i="3"/>
  <c r="S259" i="3"/>
  <c r="R259" i="3"/>
  <c r="Q259" i="3"/>
  <c r="P259" i="3"/>
  <c r="O259" i="3"/>
  <c r="N259" i="3"/>
  <c r="M259" i="3"/>
  <c r="L259" i="3"/>
  <c r="K259" i="3"/>
  <c r="J259" i="3"/>
  <c r="I259" i="3"/>
  <c r="I258" i="3" s="1"/>
  <c r="T245" i="3" l="1"/>
  <c r="S245" i="3"/>
  <c r="R245" i="3"/>
  <c r="Q245" i="3"/>
  <c r="P245" i="3"/>
  <c r="O245" i="3"/>
  <c r="N245" i="3"/>
  <c r="M245" i="3"/>
  <c r="L245" i="3"/>
  <c r="K245" i="3"/>
  <c r="J245" i="3"/>
  <c r="I245" i="3"/>
  <c r="T234" i="3"/>
  <c r="S234" i="3"/>
  <c r="R234" i="3"/>
  <c r="Q234" i="3"/>
  <c r="P234" i="3"/>
  <c r="O234" i="3"/>
  <c r="N234" i="3"/>
  <c r="M234" i="3"/>
  <c r="L234" i="3"/>
  <c r="K234" i="3"/>
  <c r="J234" i="3"/>
  <c r="T149" i="3"/>
  <c r="S149" i="3"/>
  <c r="R149" i="3"/>
  <c r="Q149" i="3"/>
  <c r="P149" i="3"/>
  <c r="O149" i="3"/>
  <c r="N149" i="3"/>
  <c r="M149" i="3"/>
  <c r="L149" i="3"/>
  <c r="K149" i="3"/>
  <c r="J149" i="3"/>
  <c r="I149" i="3"/>
  <c r="T148" i="3"/>
  <c r="S148" i="3"/>
  <c r="R148" i="3"/>
  <c r="Q148" i="3"/>
  <c r="P148" i="3"/>
  <c r="O148" i="3"/>
  <c r="N148" i="3"/>
  <c r="M148" i="3"/>
  <c r="L148" i="3"/>
  <c r="K148" i="3"/>
  <c r="J148" i="3"/>
  <c r="I148" i="3"/>
  <c r="T147" i="3"/>
  <c r="S147" i="3"/>
  <c r="R147" i="3"/>
  <c r="Q147" i="3"/>
  <c r="P147" i="3"/>
  <c r="O147" i="3"/>
  <c r="N147" i="3"/>
  <c r="M147" i="3"/>
  <c r="L147" i="3"/>
  <c r="K147" i="3"/>
  <c r="J147" i="3"/>
  <c r="I147" i="3"/>
  <c r="T146" i="3"/>
  <c r="S146" i="3"/>
  <c r="R146" i="3"/>
  <c r="Q146" i="3"/>
  <c r="P146" i="3"/>
  <c r="O146" i="3"/>
  <c r="N146" i="3"/>
  <c r="M146" i="3"/>
  <c r="L146" i="3"/>
  <c r="K146" i="3"/>
  <c r="J146" i="3"/>
  <c r="I146" i="3"/>
  <c r="T145" i="3"/>
  <c r="T144" i="3" s="1"/>
  <c r="S145" i="3"/>
  <c r="S144" i="3" s="1"/>
  <c r="R145" i="3"/>
  <c r="R144" i="3" s="1"/>
  <c r="Q145" i="3"/>
  <c r="Q144" i="3" s="1"/>
  <c r="P145" i="3"/>
  <c r="P144" i="3" s="1"/>
  <c r="O145" i="3"/>
  <c r="O144" i="3" s="1"/>
  <c r="N145" i="3"/>
  <c r="N144" i="3" s="1"/>
  <c r="M145" i="3"/>
  <c r="M144" i="3" s="1"/>
  <c r="L145" i="3"/>
  <c r="L144" i="3" s="1"/>
  <c r="K145" i="3"/>
  <c r="K144" i="3" s="1"/>
  <c r="J145" i="3"/>
  <c r="J144" i="3" s="1"/>
  <c r="I145" i="3"/>
  <c r="I144" i="3" s="1"/>
  <c r="T79" i="3"/>
  <c r="S79" i="3"/>
  <c r="R79" i="3"/>
  <c r="Q79" i="3"/>
  <c r="P79" i="3"/>
  <c r="O79" i="3"/>
  <c r="N79" i="3"/>
  <c r="M79" i="3"/>
  <c r="L79" i="3"/>
  <c r="K79" i="3"/>
  <c r="J79" i="3"/>
  <c r="I79" i="3"/>
  <c r="T78" i="3"/>
  <c r="S78" i="3"/>
  <c r="R78" i="3"/>
  <c r="Q78" i="3"/>
  <c r="P78" i="3"/>
  <c r="O78" i="3"/>
  <c r="N78" i="3"/>
  <c r="M78" i="3"/>
  <c r="L78" i="3"/>
  <c r="K78" i="3"/>
  <c r="J78" i="3"/>
  <c r="I78" i="3"/>
  <c r="T77" i="3"/>
  <c r="S77" i="3"/>
  <c r="R77" i="3"/>
  <c r="Q77" i="3"/>
  <c r="P77" i="3"/>
  <c r="O77" i="3"/>
  <c r="N77" i="3"/>
  <c r="M77" i="3"/>
  <c r="L77" i="3"/>
  <c r="K77" i="3"/>
  <c r="J77" i="3"/>
  <c r="I77" i="3"/>
  <c r="T76" i="3"/>
  <c r="S76" i="3"/>
  <c r="R76" i="3"/>
  <c r="Q76" i="3"/>
  <c r="P76" i="3"/>
  <c r="O76" i="3"/>
  <c r="N76" i="3"/>
  <c r="M76" i="3"/>
  <c r="L76" i="3"/>
  <c r="K76" i="3"/>
  <c r="J76" i="3"/>
  <c r="I76" i="3"/>
  <c r="T75" i="3"/>
  <c r="T74" i="3" s="1"/>
  <c r="S75" i="3"/>
  <c r="S74" i="3" s="1"/>
  <c r="R75" i="3"/>
  <c r="R74" i="3" s="1"/>
  <c r="Q75" i="3"/>
  <c r="Q74" i="3" s="1"/>
  <c r="P75" i="3"/>
  <c r="P74" i="3" s="1"/>
  <c r="O75" i="3"/>
  <c r="O74" i="3" s="1"/>
  <c r="N75" i="3"/>
  <c r="N74" i="3" s="1"/>
  <c r="M75" i="3"/>
  <c r="M74" i="3" s="1"/>
  <c r="L75" i="3"/>
  <c r="L74" i="3" s="1"/>
  <c r="K75" i="3"/>
  <c r="K74" i="3" s="1"/>
  <c r="J75" i="3"/>
  <c r="J74" i="3" s="1"/>
  <c r="I74" i="3"/>
  <c r="U245" i="3" l="1"/>
  <c r="V245" i="3" s="1"/>
  <c r="U246" i="3"/>
  <c r="V246" i="3" s="1"/>
  <c r="I264" i="3"/>
  <c r="U235" i="3"/>
  <c r="V235" i="3" s="1"/>
  <c r="V234" i="3"/>
  <c r="I183" i="3" l="1"/>
  <c r="O185" i="3" l="1"/>
  <c r="W137" i="3"/>
  <c r="W136" i="3"/>
  <c r="W135" i="3"/>
  <c r="W134" i="3"/>
  <c r="W133" i="3"/>
  <c r="W115" i="3"/>
  <c r="W114" i="3"/>
  <c r="W113" i="3"/>
  <c r="W112" i="3"/>
  <c r="W111" i="3"/>
  <c r="S132" i="3"/>
  <c r="S150" i="3" s="1"/>
  <c r="R132" i="3"/>
  <c r="Q132" i="3"/>
  <c r="P132" i="3"/>
  <c r="P150" i="3" s="1"/>
  <c r="O132" i="3"/>
  <c r="O150" i="3" s="1"/>
  <c r="N132" i="3"/>
  <c r="M132" i="3"/>
  <c r="L132" i="3"/>
  <c r="L150" i="3" s="1"/>
  <c r="K132" i="3"/>
  <c r="K150" i="3" s="1"/>
  <c r="J132" i="3"/>
  <c r="I132" i="3"/>
  <c r="S121" i="3"/>
  <c r="R121" i="3"/>
  <c r="Q121" i="3"/>
  <c r="P121" i="3"/>
  <c r="O121" i="3"/>
  <c r="N121" i="3"/>
  <c r="M121" i="3"/>
  <c r="L121" i="3"/>
  <c r="K121" i="3"/>
  <c r="J121" i="3"/>
  <c r="I121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T88" i="3"/>
  <c r="S88" i="3"/>
  <c r="R88" i="3"/>
  <c r="Q88" i="3"/>
  <c r="P88" i="3"/>
  <c r="O88" i="3"/>
  <c r="N88" i="3"/>
  <c r="M88" i="3"/>
  <c r="L88" i="3"/>
  <c r="K88" i="3"/>
  <c r="J88" i="3"/>
  <c r="I88" i="3"/>
  <c r="W23" i="3"/>
  <c r="W22" i="3"/>
  <c r="W21" i="3"/>
  <c r="W20" i="3"/>
  <c r="W19" i="3"/>
  <c r="I150" i="3" l="1"/>
  <c r="M150" i="3"/>
  <c r="Q150" i="3"/>
  <c r="J150" i="3"/>
  <c r="N150" i="3"/>
  <c r="R150" i="3"/>
  <c r="T62" i="3"/>
  <c r="S62" i="3"/>
  <c r="R62" i="3"/>
  <c r="Q62" i="3"/>
  <c r="P62" i="3"/>
  <c r="O62" i="3"/>
  <c r="N62" i="3"/>
  <c r="M62" i="3"/>
  <c r="K62" i="3"/>
  <c r="K80" i="3" s="1"/>
  <c r="T51" i="3"/>
  <c r="S51" i="3"/>
  <c r="R51" i="3"/>
  <c r="Q51" i="3"/>
  <c r="O51" i="3"/>
  <c r="L51" i="3"/>
  <c r="K51" i="3"/>
  <c r="J51" i="3"/>
  <c r="I51" i="3"/>
  <c r="T40" i="3"/>
  <c r="S40" i="3"/>
  <c r="R40" i="3"/>
  <c r="Q40" i="3"/>
  <c r="P40" i="3"/>
  <c r="O40" i="3"/>
  <c r="N40" i="3"/>
  <c r="M40" i="3"/>
  <c r="L40" i="3"/>
  <c r="K40" i="3"/>
  <c r="J40" i="3"/>
  <c r="I40" i="3"/>
  <c r="N80" i="3" l="1"/>
  <c r="R80" i="3"/>
  <c r="L80" i="3"/>
  <c r="I80" i="3"/>
  <c r="O80" i="3"/>
  <c r="S80" i="3"/>
  <c r="J80" i="3"/>
  <c r="P80" i="3"/>
  <c r="T80" i="3"/>
  <c r="M80" i="3"/>
  <c r="Q80" i="3"/>
  <c r="I206" i="3"/>
  <c r="J206" i="3"/>
  <c r="K206" i="3"/>
  <c r="L206" i="3"/>
  <c r="M206" i="3"/>
  <c r="N206" i="3"/>
  <c r="O206" i="3"/>
  <c r="P206" i="3"/>
  <c r="Q206" i="3"/>
  <c r="R206" i="3"/>
  <c r="S206" i="3"/>
  <c r="T206" i="3"/>
  <c r="I207" i="3"/>
  <c r="J207" i="3"/>
  <c r="K207" i="3"/>
  <c r="L207" i="3"/>
  <c r="M207" i="3"/>
  <c r="N207" i="3"/>
  <c r="O207" i="3"/>
  <c r="P207" i="3"/>
  <c r="Q207" i="3"/>
  <c r="R207" i="3"/>
  <c r="S207" i="3"/>
  <c r="T207" i="3"/>
  <c r="I208" i="3"/>
  <c r="J208" i="3"/>
  <c r="K208" i="3"/>
  <c r="L208" i="3"/>
  <c r="M208" i="3"/>
  <c r="N208" i="3"/>
  <c r="O208" i="3"/>
  <c r="P208" i="3"/>
  <c r="Q208" i="3"/>
  <c r="R208" i="3"/>
  <c r="S208" i="3"/>
  <c r="T208" i="3"/>
  <c r="I209" i="3"/>
  <c r="J209" i="3"/>
  <c r="K209" i="3"/>
  <c r="L209" i="3"/>
  <c r="M209" i="3"/>
  <c r="N209" i="3"/>
  <c r="O209" i="3"/>
  <c r="P209" i="3"/>
  <c r="Q209" i="3"/>
  <c r="R209" i="3"/>
  <c r="S209" i="3"/>
  <c r="T209" i="3"/>
  <c r="J205" i="3"/>
  <c r="K205" i="3"/>
  <c r="L205" i="3"/>
  <c r="M205" i="3"/>
  <c r="N205" i="3"/>
  <c r="O205" i="3"/>
  <c r="P205" i="3"/>
  <c r="Q205" i="3"/>
  <c r="R205" i="3"/>
  <c r="S205" i="3"/>
  <c r="T205" i="3"/>
  <c r="I205" i="3"/>
  <c r="I195" i="3"/>
  <c r="J195" i="3"/>
  <c r="K195" i="3"/>
  <c r="L195" i="3"/>
  <c r="M195" i="3"/>
  <c r="N195" i="3"/>
  <c r="O195" i="3"/>
  <c r="P195" i="3"/>
  <c r="Q195" i="3"/>
  <c r="R195" i="3"/>
  <c r="S195" i="3"/>
  <c r="T195" i="3"/>
  <c r="I196" i="3"/>
  <c r="J196" i="3"/>
  <c r="K196" i="3"/>
  <c r="L196" i="3"/>
  <c r="M196" i="3"/>
  <c r="N196" i="3"/>
  <c r="O196" i="3"/>
  <c r="P196" i="3"/>
  <c r="Q196" i="3"/>
  <c r="R196" i="3"/>
  <c r="S196" i="3"/>
  <c r="T196" i="3"/>
  <c r="I197" i="3"/>
  <c r="J197" i="3"/>
  <c r="K197" i="3"/>
  <c r="L197" i="3"/>
  <c r="M197" i="3"/>
  <c r="N197" i="3"/>
  <c r="O197" i="3"/>
  <c r="P197" i="3"/>
  <c r="Q197" i="3"/>
  <c r="R197" i="3"/>
  <c r="S197" i="3"/>
  <c r="T197" i="3"/>
  <c r="I198" i="3"/>
  <c r="J198" i="3"/>
  <c r="K198" i="3"/>
  <c r="L198" i="3"/>
  <c r="M198" i="3"/>
  <c r="N198" i="3"/>
  <c r="O198" i="3"/>
  <c r="P198" i="3"/>
  <c r="Q198" i="3"/>
  <c r="R198" i="3"/>
  <c r="S198" i="3"/>
  <c r="T198" i="3"/>
  <c r="J194" i="3"/>
  <c r="K194" i="3"/>
  <c r="L194" i="3"/>
  <c r="M194" i="3"/>
  <c r="N194" i="3"/>
  <c r="O194" i="3"/>
  <c r="P194" i="3"/>
  <c r="Q194" i="3"/>
  <c r="R194" i="3"/>
  <c r="S194" i="3"/>
  <c r="T194" i="3"/>
  <c r="I194" i="3"/>
  <c r="I184" i="3"/>
  <c r="J184" i="3"/>
  <c r="K184" i="3"/>
  <c r="L184" i="3"/>
  <c r="M184" i="3"/>
  <c r="N184" i="3"/>
  <c r="O184" i="3"/>
  <c r="P184" i="3"/>
  <c r="Q184" i="3"/>
  <c r="R184" i="3"/>
  <c r="S184" i="3"/>
  <c r="T184" i="3"/>
  <c r="I185" i="3"/>
  <c r="J185" i="3"/>
  <c r="K185" i="3"/>
  <c r="L185" i="3"/>
  <c r="M185" i="3"/>
  <c r="N185" i="3"/>
  <c r="P185" i="3"/>
  <c r="Q185" i="3"/>
  <c r="R185" i="3"/>
  <c r="S185" i="3"/>
  <c r="T185" i="3"/>
  <c r="I186" i="3"/>
  <c r="J186" i="3"/>
  <c r="K186" i="3"/>
  <c r="L186" i="3"/>
  <c r="M186" i="3"/>
  <c r="N186" i="3"/>
  <c r="O186" i="3"/>
  <c r="P186" i="3"/>
  <c r="Q186" i="3"/>
  <c r="R186" i="3"/>
  <c r="S186" i="3"/>
  <c r="T186" i="3"/>
  <c r="I187" i="3"/>
  <c r="J187" i="3"/>
  <c r="K187" i="3"/>
  <c r="L187" i="3"/>
  <c r="M187" i="3"/>
  <c r="N187" i="3"/>
  <c r="O187" i="3"/>
  <c r="P187" i="3"/>
  <c r="Q187" i="3"/>
  <c r="R187" i="3"/>
  <c r="S187" i="3"/>
  <c r="T187" i="3"/>
  <c r="J183" i="3"/>
  <c r="K183" i="3"/>
  <c r="L183" i="3"/>
  <c r="M183" i="3"/>
  <c r="N183" i="3"/>
  <c r="O183" i="3"/>
  <c r="P183" i="3"/>
  <c r="Q183" i="3"/>
  <c r="R183" i="3"/>
  <c r="S183" i="3"/>
  <c r="T183" i="3"/>
  <c r="I162" i="3"/>
  <c r="J162" i="3"/>
  <c r="K162" i="3"/>
  <c r="L162" i="3"/>
  <c r="M162" i="3"/>
  <c r="N162" i="3"/>
  <c r="O162" i="3"/>
  <c r="P162" i="3"/>
  <c r="Q162" i="3"/>
  <c r="R162" i="3"/>
  <c r="S162" i="3"/>
  <c r="T162" i="3"/>
  <c r="I163" i="3"/>
  <c r="J163" i="3"/>
  <c r="K163" i="3"/>
  <c r="L163" i="3"/>
  <c r="M163" i="3"/>
  <c r="N163" i="3"/>
  <c r="O163" i="3"/>
  <c r="P163" i="3"/>
  <c r="Q163" i="3"/>
  <c r="R163" i="3"/>
  <c r="S163" i="3"/>
  <c r="T163" i="3"/>
  <c r="I164" i="3"/>
  <c r="J164" i="3"/>
  <c r="K164" i="3"/>
  <c r="L164" i="3"/>
  <c r="M164" i="3"/>
  <c r="N164" i="3"/>
  <c r="O164" i="3"/>
  <c r="P164" i="3"/>
  <c r="Q164" i="3"/>
  <c r="R164" i="3"/>
  <c r="S164" i="3"/>
  <c r="T164" i="3"/>
  <c r="I165" i="3"/>
  <c r="J165" i="3"/>
  <c r="K165" i="3"/>
  <c r="L165" i="3"/>
  <c r="M165" i="3"/>
  <c r="N165" i="3"/>
  <c r="O165" i="3"/>
  <c r="P165" i="3"/>
  <c r="Q165" i="3"/>
  <c r="R165" i="3"/>
  <c r="S165" i="3"/>
  <c r="T165" i="3"/>
  <c r="J161" i="3"/>
  <c r="K161" i="3"/>
  <c r="L161" i="3"/>
  <c r="M161" i="3"/>
  <c r="N161" i="3"/>
  <c r="O161" i="3"/>
  <c r="P161" i="3"/>
  <c r="Q161" i="3"/>
  <c r="R161" i="3"/>
  <c r="S161" i="3"/>
  <c r="T161" i="3"/>
  <c r="I161" i="3"/>
  <c r="T132" i="3"/>
  <c r="T121" i="3"/>
  <c r="L204" i="3" l="1"/>
  <c r="T150" i="3"/>
  <c r="J217" i="3"/>
  <c r="W161" i="3"/>
  <c r="P219" i="3"/>
  <c r="W185" i="3"/>
  <c r="W184" i="3"/>
  <c r="W165" i="3"/>
  <c r="W164" i="3"/>
  <c r="W163" i="3"/>
  <c r="W162" i="3"/>
  <c r="W183" i="3"/>
  <c r="S217" i="3"/>
  <c r="O217" i="3"/>
  <c r="K217" i="3"/>
  <c r="R221" i="3"/>
  <c r="N221" i="3"/>
  <c r="J221" i="3"/>
  <c r="N219" i="3"/>
  <c r="J219" i="3"/>
  <c r="R218" i="3"/>
  <c r="N218" i="3"/>
  <c r="J218" i="3"/>
  <c r="R220" i="3"/>
  <c r="N220" i="3"/>
  <c r="J220" i="3"/>
  <c r="R219" i="3"/>
  <c r="M219" i="3"/>
  <c r="I219" i="3"/>
  <c r="Q218" i="3"/>
  <c r="M218" i="3"/>
  <c r="I218" i="3"/>
  <c r="R217" i="3"/>
  <c r="M221" i="3"/>
  <c r="Q220" i="3"/>
  <c r="I220" i="3"/>
  <c r="Q219" i="3"/>
  <c r="I217" i="3"/>
  <c r="Q217" i="3"/>
  <c r="M217" i="3"/>
  <c r="T221" i="3"/>
  <c r="P221" i="3"/>
  <c r="L221" i="3"/>
  <c r="T220" i="3"/>
  <c r="P220" i="3"/>
  <c r="L220" i="3"/>
  <c r="T219" i="3"/>
  <c r="L219" i="3"/>
  <c r="T218" i="3"/>
  <c r="P218" i="3"/>
  <c r="L218" i="3"/>
  <c r="N217" i="3"/>
  <c r="Q221" i="3"/>
  <c r="I221" i="3"/>
  <c r="M220" i="3"/>
  <c r="T217" i="3"/>
  <c r="P217" i="3"/>
  <c r="L217" i="3"/>
  <c r="S221" i="3"/>
  <c r="O221" i="3"/>
  <c r="K221" i="3"/>
  <c r="S220" i="3"/>
  <c r="O220" i="3"/>
  <c r="K220" i="3"/>
  <c r="S219" i="3"/>
  <c r="O219" i="3"/>
  <c r="K219" i="3"/>
  <c r="S218" i="3"/>
  <c r="O218" i="3"/>
  <c r="K218" i="3"/>
  <c r="K182" i="3"/>
  <c r="T193" i="3"/>
  <c r="T204" i="3"/>
  <c r="K204" i="3"/>
  <c r="O204" i="3"/>
  <c r="R204" i="3"/>
  <c r="N204" i="3"/>
  <c r="P204" i="3"/>
  <c r="P193" i="3"/>
  <c r="K193" i="3"/>
  <c r="O193" i="3"/>
  <c r="N193" i="3"/>
  <c r="W194" i="3"/>
  <c r="M182" i="3"/>
  <c r="P182" i="3"/>
  <c r="Q182" i="3"/>
  <c r="K160" i="3"/>
  <c r="T160" i="3"/>
  <c r="N160" i="3"/>
  <c r="W205" i="3"/>
  <c r="W209" i="3"/>
  <c r="W208" i="3"/>
  <c r="W207" i="3"/>
  <c r="W206" i="3"/>
  <c r="I204" i="3"/>
  <c r="W198" i="3"/>
  <c r="W197" i="3"/>
  <c r="W196" i="3"/>
  <c r="W195" i="3"/>
  <c r="W187" i="3"/>
  <c r="W186" i="3"/>
  <c r="R193" i="3"/>
  <c r="J193" i="3"/>
  <c r="J204" i="3"/>
  <c r="I193" i="3"/>
  <c r="I182" i="3"/>
  <c r="P160" i="3"/>
  <c r="O160" i="3"/>
  <c r="I160" i="3"/>
  <c r="R160" i="3"/>
  <c r="J160" i="3"/>
  <c r="Q193" i="3"/>
  <c r="Q204" i="3"/>
  <c r="L160" i="3"/>
  <c r="T182" i="3"/>
  <c r="L182" i="3"/>
  <c r="L193" i="3"/>
  <c r="Q160" i="3"/>
  <c r="M193" i="3"/>
  <c r="S160" i="3"/>
  <c r="S182" i="3"/>
  <c r="O182" i="3"/>
  <c r="S193" i="3"/>
  <c r="S204" i="3"/>
  <c r="M160" i="3"/>
  <c r="M204" i="3"/>
  <c r="R182" i="3"/>
  <c r="N182" i="3"/>
  <c r="J182" i="3"/>
  <c r="U182" i="3" l="1"/>
  <c r="V182" i="3" s="1"/>
  <c r="U193" i="3"/>
  <c r="V193" i="3" s="1"/>
  <c r="U205" i="3"/>
  <c r="V205" i="3" s="1"/>
  <c r="U183" i="3"/>
  <c r="V183" i="3" s="1"/>
  <c r="U194" i="3"/>
  <c r="V194" i="3" s="1"/>
  <c r="U204" i="3"/>
  <c r="V204" i="3" s="1"/>
  <c r="J216" i="3"/>
  <c r="T216" i="3"/>
  <c r="T222" i="3" s="1"/>
  <c r="N216" i="3"/>
  <c r="N222" i="3" s="1"/>
  <c r="M216" i="3"/>
  <c r="R216" i="3"/>
  <c r="S216" i="3"/>
  <c r="L216" i="3"/>
  <c r="L222" i="3" s="1"/>
  <c r="Q216" i="3"/>
  <c r="Q222" i="3" s="1"/>
  <c r="O216" i="3"/>
  <c r="P216" i="3"/>
  <c r="I216" i="3"/>
  <c r="K216" i="3"/>
  <c r="P258" i="3" l="1"/>
  <c r="P264" i="3" s="1"/>
  <c r="P222" i="3"/>
  <c r="S258" i="3"/>
  <c r="S264" i="3" s="1"/>
  <c r="S222" i="3"/>
  <c r="O258" i="3"/>
  <c r="O264" i="3" s="1"/>
  <c r="O222" i="3"/>
  <c r="R258" i="3"/>
  <c r="R264" i="3" s="1"/>
  <c r="R222" i="3"/>
  <c r="U217" i="3"/>
  <c r="V217" i="3" s="1"/>
  <c r="J222" i="3"/>
  <c r="K258" i="3"/>
  <c r="K264" i="3" s="1"/>
  <c r="K222" i="3"/>
  <c r="M258" i="3"/>
  <c r="M264" i="3" s="1"/>
  <c r="M222" i="3"/>
  <c r="I222" i="3"/>
  <c r="U216" i="3"/>
  <c r="V216" i="3" s="1"/>
  <c r="Q258" i="3"/>
  <c r="Q264" i="3" s="1"/>
  <c r="N258" i="3"/>
  <c r="N264" i="3" s="1"/>
  <c r="L258" i="3"/>
  <c r="J258" i="3"/>
  <c r="T258" i="3"/>
  <c r="T264" i="3" s="1"/>
  <c r="U259" i="3" l="1"/>
  <c r="V259" i="3" s="1"/>
  <c r="J264" i="3"/>
  <c r="L264" i="3"/>
  <c r="U258" i="3"/>
  <c r="V258" i="3" s="1"/>
</calcChain>
</file>

<file path=xl/sharedStrings.xml><?xml version="1.0" encoding="utf-8"?>
<sst xmlns="http://schemas.openxmlformats.org/spreadsheetml/2006/main" count="1398" uniqueCount="305">
  <si>
    <t>Használt lakás vásárlás</t>
  </si>
  <si>
    <t>Folyósított</t>
  </si>
  <si>
    <t xml:space="preserve"> (db)</t>
  </si>
  <si>
    <t xml:space="preserve"> (M Ft)</t>
  </si>
  <si>
    <t>Száma</t>
  </si>
  <si>
    <t>Összege</t>
  </si>
  <si>
    <t>Szerződések</t>
  </si>
  <si>
    <t>összeg</t>
  </si>
  <si>
    <t>1.2. Ebből egy szerződésben 2 gyermek után</t>
  </si>
  <si>
    <t>1.3. Ebből egy szerződésben 3 gyermek után</t>
  </si>
  <si>
    <t>1.1. Ebből egy szerződésben 1 gyermek után</t>
  </si>
  <si>
    <r>
      <t>75,01-90 m</t>
    </r>
    <r>
      <rPr>
        <b/>
        <vertAlign val="superscript"/>
        <sz val="10"/>
        <rFont val="Times New Roman"/>
        <family val="1"/>
        <charset val="238"/>
      </rPr>
      <t>2</t>
    </r>
    <r>
      <rPr>
        <b/>
        <sz val="10"/>
        <rFont val="Times New Roman"/>
        <family val="1"/>
        <charset val="238"/>
      </rPr>
      <t xml:space="preserve"> hasznos alapterület</t>
    </r>
  </si>
  <si>
    <t>1.</t>
  </si>
  <si>
    <t>2.</t>
  </si>
  <si>
    <t>3.</t>
  </si>
  <si>
    <t>4.</t>
  </si>
  <si>
    <r>
      <t>40-60 m</t>
    </r>
    <r>
      <rPr>
        <b/>
        <vertAlign val="superscript"/>
        <sz val="10"/>
        <rFont val="Times New Roman"/>
        <family val="1"/>
        <charset val="238"/>
      </rPr>
      <t>2</t>
    </r>
    <r>
      <rPr>
        <b/>
        <sz val="10"/>
        <rFont val="Times New Roman"/>
        <family val="1"/>
        <charset val="238"/>
      </rPr>
      <t xml:space="preserve"> hasznos alapterület</t>
    </r>
  </si>
  <si>
    <t>1.4. Ebből egy szerződésben 4, vagy több gyermek után</t>
  </si>
  <si>
    <t>1.5. Ebből utóbb született gyermek</t>
  </si>
  <si>
    <t xml:space="preserve">1. Összesen (1.1.+1.2.+1.3.+1.4.+1.5.) </t>
  </si>
  <si>
    <t>2.1. Ebből egy szerződésben 1 gyermek után</t>
  </si>
  <si>
    <t>2.2. Ebből egy szerződésben 2 gyermek után</t>
  </si>
  <si>
    <t>2.3. Ebből egy szerződésben 3 gyermek után</t>
  </si>
  <si>
    <t>2.4. Ebből egy szerződésben 4, vagy több gyermek után</t>
  </si>
  <si>
    <t>2.5. Ebből utóbb született gyermek</t>
  </si>
  <si>
    <t>3.1. Ebből egy szerződésben 1 gyermek után</t>
  </si>
  <si>
    <t>3.2. Ebből egy szerződésben 2 gyermek után</t>
  </si>
  <si>
    <t>3.3. Ebből egy szerződésben 3 gyermek után</t>
  </si>
  <si>
    <t>3.4. Ebből egy szerződésben 4, vagy több gyermek után</t>
  </si>
  <si>
    <t>3.5. Ebből utóbb született gyermek</t>
  </si>
  <si>
    <t>…………………………………………....Hitelintézet</t>
  </si>
  <si>
    <t>Adó-visszatérítési támogatás</t>
  </si>
  <si>
    <t>ÖSSZESEN</t>
  </si>
  <si>
    <r>
      <t>60,01-75 m</t>
    </r>
    <r>
      <rPr>
        <b/>
        <vertAlign val="superscript"/>
        <sz val="10"/>
        <rFont val="Times New Roman"/>
        <family val="1"/>
        <charset val="238"/>
      </rPr>
      <t>2</t>
    </r>
    <r>
      <rPr>
        <b/>
        <sz val="10"/>
        <rFont val="Times New Roman"/>
        <family val="1"/>
        <charset val="238"/>
      </rPr>
      <t xml:space="preserve"> hasznos alapterület</t>
    </r>
  </si>
  <si>
    <t>!</t>
  </si>
  <si>
    <t xml:space="preserve"> 20……év elejétől halmozott adatok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</si>
  <si>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4.1. Ebből egy szerződésben 1 gyermek után</t>
  </si>
  <si>
    <t>4.2. Ebből egy szerződésben 2 gyermek után</t>
  </si>
  <si>
    <t>4.3. Ebből egy szerződésben 3 gyermek után</t>
  </si>
  <si>
    <t>4.4. Ebből egy szerződésben 4, vagy több gyermek után</t>
  </si>
  <si>
    <t>4.5. Ebből utóbb született gyermek</t>
  </si>
  <si>
    <t>Új lakás vásárlás</t>
  </si>
  <si>
    <t xml:space="preserve">2. Összesen (2.1.+2.2.+2.3.+2.4.+2.5.) </t>
  </si>
  <si>
    <t xml:space="preserve">4. Összesen (4.1.+4.2.+4.3.+4.4.+4.5.) </t>
  </si>
  <si>
    <t xml:space="preserve">7. Összesen (7.1.+7.2.+7.3.+7.4.+7.5.) </t>
  </si>
  <si>
    <t>7.1. Ebből egy szerződésben 1 gyermek után</t>
  </si>
  <si>
    <t>7.2. Ebből egy szerződésben 2 gyermek után</t>
  </si>
  <si>
    <t>7.3. Ebből egy szerződésben 3 gyermek után</t>
  </si>
  <si>
    <t>7.4. Ebből egy szerződésben 4, vagy több gyermek után</t>
  </si>
  <si>
    <t>7.5. Ebből utóbb született gyermek</t>
  </si>
  <si>
    <t>8.1. Ebből egy szerződésben 1 gyermek után</t>
  </si>
  <si>
    <t>8.2. Ebből egy szerződésben 2 gyermek után</t>
  </si>
  <si>
    <t>8.3. Ebből egy szerződésben 3 gyermek után</t>
  </si>
  <si>
    <t>8.4. Ebből egy szerződésben 4, vagy több gyermek után</t>
  </si>
  <si>
    <t>8.5. Ebből utóbb született gyermek</t>
  </si>
  <si>
    <t xml:space="preserve">11. Összesen (11.1.+11.2.+11.3.+11.4.+11.5.) </t>
  </si>
  <si>
    <t>11.1. Ebből egy szerződésben 1 gyermek után</t>
  </si>
  <si>
    <t>11.2. Ebből egy szerződésben 2 gyermek után</t>
  </si>
  <si>
    <t>11.3. Ebből egy szerződésben 3 gyermek után</t>
  </si>
  <si>
    <t>11.4. Ebből egy szerződésben 4, vagy több gyermek után</t>
  </si>
  <si>
    <t>11.5. Ebből utóbb született gyermek</t>
  </si>
  <si>
    <t>13.1. Ebből egy szerződésben 1 gyermek után</t>
  </si>
  <si>
    <t>13.2. Ebből egy szerződésben 2 gyermek után</t>
  </si>
  <si>
    <t>13.3. Ebből egy szerződésben 3 gyermek után</t>
  </si>
  <si>
    <t>13.4. Ebből egy szerződésben 4, vagy több gyermek után</t>
  </si>
  <si>
    <t>13.5. Ebből utóbb született gyermek</t>
  </si>
  <si>
    <t>14.1. Ebből egy szerződésben 1 gyermek után</t>
  </si>
  <si>
    <t>14.2. Ebből egy szerződésben 2 gyermek után</t>
  </si>
  <si>
    <t>14.3. Ebből egy szerződésben 3 gyermek után</t>
  </si>
  <si>
    <t>14.4. Ebből egy szerződésben 4, vagy több gyermek után</t>
  </si>
  <si>
    <t>14.5. Ebből utóbb született gyermek</t>
  </si>
  <si>
    <t xml:space="preserve">14. Összesen (14.1.+14.2.+14.3.+14.4.+14.5.) </t>
  </si>
  <si>
    <t>9.1. Ebből egy szerződésben 1 gyermek után</t>
  </si>
  <si>
    <t>9.2. Ebből egy szerződésben 2 gyermek után</t>
  </si>
  <si>
    <t>9.3. Ebből egy szerződésben 3 gyermek után</t>
  </si>
  <si>
    <t>9.4. Ebből egy szerződésben 4, vagy több gyermek után</t>
  </si>
  <si>
    <t>9.5. Ebből utóbb született gyermek</t>
  </si>
  <si>
    <r>
      <t>90,01 m</t>
    </r>
    <r>
      <rPr>
        <b/>
        <vertAlign val="superscript"/>
        <sz val="10"/>
        <rFont val="Times New Roman"/>
        <family val="1"/>
        <charset val="238"/>
      </rPr>
      <t>2</t>
    </r>
    <r>
      <rPr>
        <b/>
        <sz val="10"/>
        <rFont val="Times New Roman"/>
        <family val="1"/>
        <charset val="238"/>
      </rPr>
      <t>-  hasznos alapterület</t>
    </r>
  </si>
  <si>
    <t>* A lakáscél megvalósulását követő állapot szerint.</t>
  </si>
  <si>
    <t>1 gy</t>
  </si>
  <si>
    <t>2 gy</t>
  </si>
  <si>
    <t>3 gy</t>
  </si>
  <si>
    <t>4+ gy</t>
  </si>
  <si>
    <t>utóbb</t>
  </si>
  <si>
    <t xml:space="preserve">            Megnevezés                                                                   </t>
  </si>
  <si>
    <t>Három vagy több gyermek esetében</t>
  </si>
  <si>
    <t>év elejétől halmozott adatok</t>
  </si>
  <si>
    <r>
      <t xml:space="preserve">Érdeklődők száma </t>
    </r>
    <r>
      <rPr>
        <sz val="20"/>
        <rFont val="Times New Roman"/>
        <family val="1"/>
        <charset val="238"/>
      </rPr>
      <t>(db)</t>
    </r>
  </si>
  <si>
    <r>
      <t xml:space="preserve">Befogadott kölcsönkérelmek száma </t>
    </r>
    <r>
      <rPr>
        <sz val="20"/>
        <rFont val="Times New Roman"/>
        <family val="1"/>
        <charset val="238"/>
      </rPr>
      <t>(db)</t>
    </r>
  </si>
  <si>
    <r>
      <t xml:space="preserve">Befogadott kölcsönkérelmek összege </t>
    </r>
    <r>
      <rPr>
        <sz val="20"/>
        <rFont val="Times New Roman"/>
        <family val="1"/>
        <charset val="238"/>
      </rPr>
      <t>(millió forint)</t>
    </r>
  </si>
  <si>
    <r>
      <t xml:space="preserve">Szerződéskötések száma </t>
    </r>
    <r>
      <rPr>
        <sz val="20"/>
        <rFont val="Times New Roman"/>
        <family val="1"/>
        <charset val="238"/>
      </rPr>
      <t>(db)</t>
    </r>
  </si>
  <si>
    <t xml:space="preserve">5. </t>
  </si>
  <si>
    <r>
      <t xml:space="preserve">Befogadott kérelmek száma </t>
    </r>
    <r>
      <rPr>
        <sz val="20"/>
        <rFont val="Times New Roman"/>
        <family val="1"/>
        <charset val="238"/>
      </rPr>
      <t>(db)</t>
    </r>
  </si>
  <si>
    <t>átl. tám.ö.</t>
  </si>
  <si>
    <t>max.</t>
  </si>
  <si>
    <t>gyerekszám</t>
  </si>
  <si>
    <t>Kontroll számok</t>
  </si>
  <si>
    <t>Preferált kistelepülések esetében</t>
  </si>
  <si>
    <t xml:space="preserve">16. Összesen (16.1.+16.2.+16.3.+16.4.+16.5.) </t>
  </si>
  <si>
    <t>16.1. Ebből egy szerződésben 1 gyermek után</t>
  </si>
  <si>
    <t>16.2. Ebből egy szerződésben 2 gyermek után</t>
  </si>
  <si>
    <t>16.3. Ebből egy szerződésben 3 gyermek után</t>
  </si>
  <si>
    <t>16.4. Ebből egy szerződésben 4, vagy több gyermek után</t>
  </si>
  <si>
    <t>16.5. Ebből utóbb született gyermek</t>
  </si>
  <si>
    <t xml:space="preserve">17. Összesen (17.1.+17.2.+17.3.+17.4.+17.5.) </t>
  </si>
  <si>
    <t>17.1. Ebből egy szerződésben 1 gyermek után</t>
  </si>
  <si>
    <t>17.2. Ebből egy szerződésben 2 gyermek után</t>
  </si>
  <si>
    <t>17.3. Ebből egy szerződésben 3 gyermek után</t>
  </si>
  <si>
    <t>17.4. Ebből egy szerződésben 4, vagy több gyermek után</t>
  </si>
  <si>
    <t>17.5. Ebből utóbb született gyermek</t>
  </si>
  <si>
    <t>Egy gyermek esetében</t>
  </si>
  <si>
    <t>Két gyermek esetében</t>
  </si>
  <si>
    <t xml:space="preserve">8. Összesen (8.1.+8.2.+8.3.+8.4.+8.5.) </t>
  </si>
  <si>
    <t xml:space="preserve">13. Összesen (13.1.+13.2.+13.3.+13.4.+13.5.) </t>
  </si>
  <si>
    <t xml:space="preserve">ÖSSZESEN </t>
  </si>
  <si>
    <t>TÁJÉKOZTATÓ HAVI ADATOK</t>
  </si>
  <si>
    <t>(elektronikus adatszolgáltatás)</t>
  </si>
  <si>
    <t>Lakásbővítés</t>
  </si>
  <si>
    <t>FALUSI OTK ÖSSZESEN</t>
  </si>
  <si>
    <t>FALUSI CSOK ÖSSZESEN</t>
  </si>
  <si>
    <t xml:space="preserve"> CSOK ÖSSZESEN</t>
  </si>
  <si>
    <r>
      <t xml:space="preserve">Szerződéskötések összege                     </t>
    </r>
    <r>
      <rPr>
        <sz val="20"/>
        <rFont val="Times New Roman"/>
        <family val="1"/>
        <charset val="238"/>
      </rPr>
      <t>(millió forint)</t>
    </r>
  </si>
  <si>
    <r>
      <t xml:space="preserve">Befogadott kölcsönkérelmek száma             </t>
    </r>
    <r>
      <rPr>
        <sz val="20"/>
        <rFont val="Times New Roman"/>
        <family val="1"/>
        <charset val="238"/>
      </rPr>
      <t>(db)</t>
    </r>
  </si>
  <si>
    <r>
      <t xml:space="preserve">Befogadott kérelmek összege                 </t>
    </r>
    <r>
      <rPr>
        <sz val="20"/>
        <rFont val="Times New Roman"/>
        <family val="1"/>
        <charset val="238"/>
      </rPr>
      <t>(millió forint)</t>
    </r>
  </si>
  <si>
    <r>
      <t xml:space="preserve">Szerződéskötések összege                   </t>
    </r>
    <r>
      <rPr>
        <sz val="20"/>
        <rFont val="Times New Roman"/>
        <family val="1"/>
        <charset val="238"/>
      </rPr>
      <t>(millió forint)</t>
    </r>
  </si>
  <si>
    <r>
      <t xml:space="preserve">Szerződéskötések összege                                       </t>
    </r>
    <r>
      <rPr>
        <sz val="20"/>
        <rFont val="Times New Roman"/>
        <family val="1"/>
        <charset val="238"/>
      </rPr>
      <t>(millió forint)</t>
    </r>
  </si>
  <si>
    <r>
      <t xml:space="preserve">Befogadott kérelmek összege                     </t>
    </r>
    <r>
      <rPr>
        <sz val="20"/>
        <rFont val="Times New Roman"/>
        <family val="1"/>
        <charset val="238"/>
      </rPr>
      <t>(millió forint)</t>
    </r>
  </si>
  <si>
    <r>
      <t xml:space="preserve">Szerződéskötések összege                          </t>
    </r>
    <r>
      <rPr>
        <sz val="20"/>
        <rFont val="Times New Roman"/>
        <family val="1"/>
        <charset val="238"/>
      </rPr>
      <t>(millió forint)</t>
    </r>
  </si>
  <si>
    <t xml:space="preserve">5. ÖSSZESEN (5.1.+5.2.+5.3.+5.4.+5.5.) </t>
  </si>
  <si>
    <t xml:space="preserve">6. Összesen (6.1.+6.2.+6.3.+6.4.+6.5.) </t>
  </si>
  <si>
    <t>6.1. Ebből egy szerződésben 1 gyermek után</t>
  </si>
  <si>
    <t>6.2. Ebből egy szerződésben 2 gyermek után</t>
  </si>
  <si>
    <t>6.3. Ebből egy szerződésben 3 gyermek után</t>
  </si>
  <si>
    <t>6.4. Ebből egy szerződésben 4, vagy több gyermek után</t>
  </si>
  <si>
    <t>6.5. Ebből utóbb született gyermek</t>
  </si>
  <si>
    <t xml:space="preserve">9. Összesen (9.1.+9.2.+9.3.+9.4.+9.5.) </t>
  </si>
  <si>
    <t xml:space="preserve">12. Összesen (12.1.+12.2.+12.3.+12.4.+12.5.) </t>
  </si>
  <si>
    <t>12.1. Ebből egy szerződésben 1 gyermek után</t>
  </si>
  <si>
    <t>12.2. Ebből egy szerződésben 2 gyermek után</t>
  </si>
  <si>
    <t>12.3. Ebből egy szerződésben 3 gyermek után</t>
  </si>
  <si>
    <t>12.4. Ebből egy szerződésben 4, vagy több gyermek után</t>
  </si>
  <si>
    <t>12.5. Ebből utóbb született gyermek</t>
  </si>
  <si>
    <t xml:space="preserve">3. Összesen (3.1.+3.2.+3.3.+3.4.+3.5.) </t>
  </si>
  <si>
    <t xml:space="preserve">18. ÖSSZESEN (18.1.+18.2.+18.3.+18.4.+18.5.) </t>
  </si>
  <si>
    <t xml:space="preserve">15. ÖSSZESEN (15.1.+15.2.+15.3.+15.4.+15.5.) </t>
  </si>
  <si>
    <t xml:space="preserve">10. ÖSSZESEN (10.1.+10.2.+10.3.+10.4.+10.5.) </t>
  </si>
  <si>
    <t>Lakás korszerűsítés és/vagy bővítés</t>
  </si>
  <si>
    <t>341/2011. (XII.29.) Korm.r. esetében</t>
  </si>
  <si>
    <t xml:space="preserve"> OTK ÖSSZESEN</t>
  </si>
  <si>
    <t>Új lakás építés*</t>
  </si>
  <si>
    <t>*2020. december 31-ig lehetett igényelni!</t>
  </si>
  <si>
    <t>Összesen,                           ebből</t>
  </si>
  <si>
    <t>Lakás esetében</t>
  </si>
  <si>
    <t xml:space="preserve"> Lakóház esetében</t>
  </si>
  <si>
    <t>Egy            gyermek esetében</t>
  </si>
  <si>
    <t>Két                gyermek esetében</t>
  </si>
  <si>
    <t xml:space="preserve">            Megnevezés                 </t>
  </si>
  <si>
    <t>Összesen, ebből</t>
  </si>
  <si>
    <t>5.</t>
  </si>
  <si>
    <r>
      <t xml:space="preserve">Szerződéskötések összege </t>
    </r>
    <r>
      <rPr>
        <sz val="20"/>
        <rFont val="Times New Roman"/>
        <family val="1"/>
        <charset val="238"/>
      </rPr>
      <t>(millió forint)</t>
    </r>
  </si>
  <si>
    <r>
      <t xml:space="preserve">b) </t>
    </r>
    <r>
      <rPr>
        <sz val="20"/>
        <rFont val="Times New Roman"/>
        <family val="1"/>
        <charset val="238"/>
      </rPr>
      <t>fürdőhelyiség, illetve WC létesítése olyan lakásban, amely nem rendelkezik ilyen helyiséggel,</t>
    </r>
  </si>
  <si>
    <r>
      <t xml:space="preserve">c) </t>
    </r>
    <r>
      <rPr>
        <sz val="20"/>
        <rFont val="Times New Roman"/>
        <family val="1"/>
        <charset val="238"/>
      </rPr>
      <t>fűtési rendszer kialakítása, korszerűsítése vagy elemeinek cseréje, ideértve a megújuló energiaforrások alkalmazását is,</t>
    </r>
  </si>
  <si>
    <r>
      <t xml:space="preserve">f) </t>
    </r>
    <r>
      <rPr>
        <sz val="20"/>
        <rFont val="Times New Roman"/>
        <family val="1"/>
        <charset val="238"/>
      </rPr>
      <t>tető cseréje, felújítása, szigetelése,</t>
    </r>
  </si>
  <si>
    <r>
      <t xml:space="preserve">g) </t>
    </r>
    <r>
      <rPr>
        <sz val="20"/>
        <rFont val="Times New Roman"/>
        <family val="1"/>
        <charset val="238"/>
      </rPr>
      <t>égéstermék-elvezető építése, korszerűsítése,</t>
    </r>
  </si>
  <si>
    <r>
      <t xml:space="preserve">h) </t>
    </r>
    <r>
      <rPr>
        <sz val="20"/>
        <rFont val="Times New Roman"/>
        <family val="1"/>
        <charset val="238"/>
      </rPr>
      <t>klímaberendezés beépítése, cseréje,</t>
    </r>
  </si>
  <si>
    <r>
      <t xml:space="preserve">i) </t>
    </r>
    <r>
      <rPr>
        <sz val="20"/>
        <rFont val="Times New Roman"/>
        <family val="1"/>
        <charset val="238"/>
      </rPr>
      <t>napkollektor, napelemes rendszer telepítése, cseréje,</t>
    </r>
  </si>
  <si>
    <r>
      <t xml:space="preserve">j) </t>
    </r>
    <r>
      <rPr>
        <sz val="20"/>
        <rFont val="Times New Roman"/>
        <family val="1"/>
        <charset val="238"/>
      </rPr>
      <t>belső tér felújítása, ideértve</t>
    </r>
  </si>
  <si>
    <t>jb) a galériaépítést,</t>
  </si>
  <si>
    <t>jc) a belső lépcső kialakítását és cseréjét,</t>
  </si>
  <si>
    <t>jd) a szaniterek beépítését vagy cseréjét,</t>
  </si>
  <si>
    <t>je) a villanykapcsolók és -dugaljak kialakítását és cseréjét,</t>
  </si>
  <si>
    <t>jf) a belső nyílászárók, belső párkányok, küszöbök beépítését, cseréjét vagy felújítását,</t>
  </si>
  <si>
    <r>
      <t xml:space="preserve">k) </t>
    </r>
    <r>
      <rPr>
        <sz val="20"/>
        <rFont val="Times New Roman"/>
        <family val="1"/>
        <charset val="238"/>
      </rPr>
      <t>a lakással azonos ingatlan-nyilvántartási helyrajzi számon található épület, nem lakás céljára szolgáló helyiség (így különösen: nyári konyha, mosókonyha, tároló) felújítása,</t>
    </r>
  </si>
  <si>
    <r>
      <t xml:space="preserve">l) </t>
    </r>
    <r>
      <rPr>
        <sz val="20"/>
        <rFont val="Times New Roman"/>
        <family val="1"/>
        <charset val="238"/>
      </rPr>
      <t>kerítés építése,</t>
    </r>
  </si>
  <si>
    <r>
      <t xml:space="preserve">m) </t>
    </r>
    <r>
      <rPr>
        <sz val="20"/>
        <rFont val="Times New Roman"/>
        <family val="1"/>
        <charset val="238"/>
      </rPr>
      <t>gépjárműtároló építése vagy nyitott gépkocsibeálló kialakítása,</t>
    </r>
  </si>
  <si>
    <r>
      <t xml:space="preserve">n) </t>
    </r>
    <r>
      <rPr>
        <sz val="20"/>
        <rFont val="Times New Roman"/>
        <family val="1"/>
        <charset val="238"/>
      </rPr>
      <t>terasz, loggia, erkély, előtető építése,</t>
    </r>
  </si>
  <si>
    <r>
      <t xml:space="preserve">p) </t>
    </r>
    <r>
      <rPr>
        <sz val="20"/>
        <rFont val="Times New Roman"/>
        <family val="1"/>
        <charset val="238"/>
      </rPr>
      <t>télikert kialakítása,</t>
    </r>
  </si>
  <si>
    <r>
      <t xml:space="preserve">s) </t>
    </r>
    <r>
      <rPr>
        <sz val="20"/>
        <rFont val="Times New Roman"/>
        <family val="1"/>
        <charset val="238"/>
      </rPr>
      <t>beépíthető bútor vagy konyhai gép beépítése, cseréje.</t>
    </r>
  </si>
  <si>
    <t xml:space="preserve"> TÁJÉKOZTATÓ HAVI ADATOK</t>
  </si>
  <si>
    <t>20………………. (év. hónap)</t>
  </si>
  <si>
    <t>20…. ………………….. (év.hónap)</t>
  </si>
  <si>
    <t>{17/2016. (II.10.) Korm. r. 14b. alcím}</t>
  </si>
  <si>
    <t xml:space="preserve">Jogosultsági feltételek hiánya </t>
  </si>
  <si>
    <t xml:space="preserve">Negatív               KHR               státusz </t>
  </si>
  <si>
    <t>Hitelképesség hiánya</t>
  </si>
  <si>
    <t xml:space="preserve">Otthonfelújítási kamattámogatott kölcsön (OFK)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</si>
  <si>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6.§ a)</t>
  </si>
  <si>
    <t>6.§ b)</t>
  </si>
  <si>
    <t>6.§ c)</t>
  </si>
  <si>
    <t xml:space="preserve">6.§ d) </t>
  </si>
  <si>
    <t>6.§ e)</t>
  </si>
  <si>
    <t>6.§ f)</t>
  </si>
  <si>
    <t>6.§ g)</t>
  </si>
  <si>
    <t>6.§ h)</t>
  </si>
  <si>
    <t>6.§ i)</t>
  </si>
  <si>
    <t>6.§ j)</t>
  </si>
  <si>
    <t>6.§ k)</t>
  </si>
  <si>
    <t>6.§ l)</t>
  </si>
  <si>
    <t>6.§ m)</t>
  </si>
  <si>
    <t>6.§ n)</t>
  </si>
  <si>
    <t>6.§ o)</t>
  </si>
  <si>
    <t>6.§ p)</t>
  </si>
  <si>
    <t>6.§ q)</t>
  </si>
  <si>
    <t>6.§ r)</t>
  </si>
  <si>
    <t>6.§ s)</t>
  </si>
  <si>
    <t xml:space="preserve"> 20.…év elejétől halmozott adatok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</si>
  <si>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Adó-visszatérítési támogatás </t>
  </si>
  <si>
    <r>
      <t xml:space="preserve">           Új lakás építés                                                            </t>
    </r>
    <r>
      <rPr>
        <b/>
        <sz val="11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{16/2016. (II.10.) Korm.r. 69. § (1) bek.}</t>
    </r>
  </si>
  <si>
    <r>
      <t xml:space="preserve">           Új lakás építés és vásárlás                                 </t>
    </r>
    <r>
      <rPr>
        <b/>
        <sz val="10"/>
        <rFont val="Times New Roman"/>
        <family val="1"/>
        <charset val="238"/>
      </rPr>
      <t xml:space="preserve">     </t>
    </r>
    <r>
      <rPr>
        <sz val="10"/>
        <rFont val="Times New Roman"/>
        <family val="1"/>
        <charset val="238"/>
      </rPr>
      <t xml:space="preserve"> {16/2016. (II.10.) Korm.r. 69. § (1a) bek.}</t>
    </r>
  </si>
  <si>
    <t>Összesen</t>
  </si>
  <si>
    <r>
      <t xml:space="preserve">           Új lakás építés                                                  </t>
    </r>
    <r>
      <rPr>
        <b/>
        <sz val="10"/>
        <rFont val="Times New Roman"/>
        <family val="1"/>
        <charset val="238"/>
      </rPr>
      <t xml:space="preserve">     </t>
    </r>
    <r>
      <rPr>
        <sz val="10"/>
        <rFont val="Times New Roman"/>
        <family val="1"/>
        <charset val="238"/>
      </rPr>
      <t xml:space="preserve">  {2020.12.31-ig 16/2016. (II.10.) Korm.r. 69. § (1) bek.}</t>
    </r>
  </si>
  <si>
    <r>
      <t xml:space="preserve"> Lakás korszerűsítés és/vagy bővítés*                       </t>
    </r>
    <r>
      <rPr>
        <sz val="11"/>
        <rFont val="Times New Roman"/>
        <family val="1"/>
        <charset val="238"/>
      </rPr>
      <t xml:space="preserve">         </t>
    </r>
    <r>
      <rPr>
        <sz val="10"/>
        <rFont val="Times New Roman"/>
        <family val="1"/>
        <charset val="238"/>
      </rPr>
      <t xml:space="preserve">     {17/2016. (II.10.) Korm.r. 19/I. §}</t>
    </r>
  </si>
  <si>
    <t xml:space="preserve">ÖSSZESEN (1.+2.) </t>
  </si>
  <si>
    <t>Egy befogadott kérelemre/ szerződésre jutó összeg</t>
  </si>
  <si>
    <r>
      <t xml:space="preserve">Elutasított kölcsönkérelmek száma </t>
    </r>
    <r>
      <rPr>
        <sz val="20"/>
        <rFont val="Times New Roman"/>
        <family val="1"/>
        <charset val="238"/>
      </rPr>
      <t>(db)</t>
    </r>
  </si>
  <si>
    <r>
      <t xml:space="preserve">Elutasított kölcsönkérelmek összege </t>
    </r>
    <r>
      <rPr>
        <sz val="20"/>
        <rFont val="Times New Roman"/>
        <family val="1"/>
        <charset val="238"/>
      </rPr>
      <t>(millió forint)</t>
    </r>
  </si>
  <si>
    <t xml:space="preserve">jg) a lámpák vagy világítótestek beépítését vagy cseréjét,
</t>
  </si>
  <si>
    <t xml:space="preserve">   </t>
  </si>
  <si>
    <t>6.§ t)</t>
  </si>
  <si>
    <r>
      <rPr>
        <b/>
        <sz val="20"/>
        <rFont val="Times New Roman"/>
        <family val="1"/>
        <charset val="238"/>
      </rPr>
      <t xml:space="preserve">d) </t>
    </r>
    <r>
      <rPr>
        <sz val="20"/>
        <rFont val="Times New Roman"/>
        <family val="1"/>
        <charset val="238"/>
      </rPr>
      <t xml:space="preserve">az épület külső festése, színezése, valamint szigetelése, utóbbinál, ideértve a lábazatszigetelést, a hő-, hang-, illetve vízszigetelési munkálatokat,
jg) a lámpák vagy világítótestek beépítését vagy cseréjét,
t) használati melegvíz rendszer kialakítása, korszerűsítése vagy elemeinek cseréje, ideértve a megújuló energiaforrások alkalmazását is.
</t>
    </r>
  </si>
  <si>
    <t>1/A.1. Ebből egy szerződésben 1 gyermek után</t>
  </si>
  <si>
    <t>1/A.2. Ebből egy szerződésben 2 gyermek után</t>
  </si>
  <si>
    <t>1/A.3. Ebből egy szerződésben 3 gyermek után</t>
  </si>
  <si>
    <t>1/A.4. Ebből egy szerződésben 4, vagy több gyermek után</t>
  </si>
  <si>
    <t>1/A.5. Ebből utóbb született gyermek</t>
  </si>
  <si>
    <t xml:space="preserve">1/A. Összesen (1/A.1.+1/A.2.+1/A.3.+1/A.4.+1/A.5.) </t>
  </si>
  <si>
    <t xml:space="preserve">6/A. Összesen (6/A.1.+6/A.2.+6/A.3.+6/A.4.+6/A.5.) </t>
  </si>
  <si>
    <t>6/A.1. Ebből egy szerződésben 1 gyermek után</t>
  </si>
  <si>
    <t>6/A.2. Ebből egy szerződésben 2 gyermek után</t>
  </si>
  <si>
    <t>6/A.3. Ebből egy szerződésben 3 gyermek után</t>
  </si>
  <si>
    <t>6/A.4. Ebből egy szerződésben 4, vagy több gyermek után</t>
  </si>
  <si>
    <t>6/A.5. Ebből utóbb született gyermek</t>
  </si>
  <si>
    <t xml:space="preserve">11/A. Összesen (11/A.1.+11/A.2.+11/A.3.+11/A.4.+11/A.5.) </t>
  </si>
  <si>
    <t>11/A.1. Ebből egy szerződésben 1 gyermek után</t>
  </si>
  <si>
    <t>11/A.2. Ebből egy szerződésben 2 gyermek után</t>
  </si>
  <si>
    <t>11/A.3. Ebből egy szerződésben 3 gyermek után</t>
  </si>
  <si>
    <t>11/A.4. Ebből egy szerződésben 4, vagy több gyermek után</t>
  </si>
  <si>
    <t>11/A.5. Ebből utóbb született gyermek</t>
  </si>
  <si>
    <t xml:space="preserve"> OTK + FALUSI OTK EGYÜTT</t>
  </si>
  <si>
    <t xml:space="preserve"> CSOK + FALUSI CSOK EGYÜTT</t>
  </si>
  <si>
    <r>
      <t xml:space="preserve">(A preferált kistelepülések adatait </t>
    </r>
    <r>
      <rPr>
        <b/>
        <u/>
        <sz val="22"/>
        <rFont val="Times New Roman"/>
        <family val="1"/>
        <charset val="238"/>
      </rPr>
      <t>nem</t>
    </r>
    <r>
      <rPr>
        <sz val="22"/>
        <rFont val="Times New Roman"/>
        <family val="1"/>
        <charset val="238"/>
      </rPr>
      <t xml:space="preserve"> tartalmazza!)</t>
    </r>
  </si>
  <si>
    <t>Meglévő lakás korszerűsítés, illetve bővítés</t>
  </si>
  <si>
    <t>Használt lakás vásárlás és                                 korszerűsítés, illetve bővítés</t>
  </si>
  <si>
    <t>Használt lakás vásárlás és korszerűsítés, illetve bővítés</t>
  </si>
  <si>
    <r>
      <rPr>
        <b/>
        <sz val="24"/>
        <rFont val="Times New Roman"/>
        <family val="1"/>
        <charset val="238"/>
      </rPr>
      <t xml:space="preserve"> Otthonteremtési kamattámogatás (OTK) </t>
    </r>
    <r>
      <rPr>
        <b/>
        <sz val="22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</t>
    </r>
    <r>
      <rPr>
        <sz val="20"/>
        <rFont val="Times New Roman"/>
        <family val="1"/>
        <charset val="238"/>
      </rPr>
      <t xml:space="preserve">                                           </t>
    </r>
    <r>
      <rPr>
        <i/>
        <sz val="20"/>
        <rFont val="Times New Roman"/>
        <family val="1"/>
        <charset val="238"/>
      </rPr>
      <t>{16/2016. (II.10.) Korm. r. IV. fejezet,  17/2016. (II.10.) Korm. r. 14a. alcím, 341/2011. (XII.29.) Korm.r. 3. alcím szerint}</t>
    </r>
  </si>
  <si>
    <r>
      <rPr>
        <b/>
        <sz val="24"/>
        <rFont val="Times New Roman"/>
        <family val="1"/>
        <charset val="238"/>
      </rPr>
      <t xml:space="preserve">Otthonteremtési kamattámogatás preferált kistelepülésen (FALUSI OTK)      </t>
    </r>
    <r>
      <rPr>
        <b/>
        <sz val="22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20"/>
        <rFont val="Times New Roman"/>
        <family val="1"/>
        <charset val="238"/>
      </rPr>
      <t>{17/2016. (II.10.) Korm. r. 7/A. alcím alapján}</t>
    </r>
  </si>
  <si>
    <r>
      <rPr>
        <b/>
        <sz val="24"/>
        <rFont val="Times New Roman"/>
        <family val="1"/>
        <charset val="238"/>
      </rPr>
      <t xml:space="preserve">Családi otthonteremtési kedvezmény (FALUSI CSOK), Adó-visszatérítési támogatás (FALUSI AVT) preferált kistelepülésen                     </t>
    </r>
    <r>
      <rPr>
        <b/>
        <sz val="22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</t>
    </r>
    <r>
      <rPr>
        <i/>
        <sz val="20"/>
        <rFont val="Times New Roman"/>
        <family val="1"/>
        <charset val="238"/>
      </rPr>
      <t>{17/2016. (II.10.) Korm. r. 7/A. alcím alapján}</t>
    </r>
  </si>
  <si>
    <t>Új lakás építés vagy vásárlás</t>
  </si>
  <si>
    <r>
      <t>Felújítások összege</t>
    </r>
    <r>
      <rPr>
        <sz val="20"/>
        <rFont val="Times New Roman"/>
        <family val="1"/>
        <charset val="238"/>
      </rPr>
      <t xml:space="preserve"> (millió forint)   </t>
    </r>
    <r>
      <rPr>
        <sz val="22"/>
        <rFont val="Times New Roman"/>
        <family val="1"/>
        <charset val="238"/>
      </rPr>
      <t xml:space="preserve">                        /</t>
    </r>
    <r>
      <rPr>
        <i/>
        <sz val="20"/>
        <rFont val="Times New Roman"/>
        <family val="1"/>
        <charset val="238"/>
      </rPr>
      <t xml:space="preserve">saját erő+hitel összege/              </t>
    </r>
    <r>
      <rPr>
        <sz val="22"/>
        <rFont val="Times New Roman"/>
        <family val="1"/>
        <charset val="238"/>
      </rPr>
      <t xml:space="preserve">                    </t>
    </r>
  </si>
  <si>
    <r>
      <t>*518/2020. (XI. 25.) Korm. r. 6. §-a szerinti építési tevékenységek</t>
    </r>
    <r>
      <rPr>
        <sz val="20"/>
        <rFont val="Times New Roman"/>
        <family val="1"/>
        <charset val="238"/>
      </rPr>
      <t>:</t>
    </r>
  </si>
  <si>
    <r>
      <t xml:space="preserve">(A preferált kistelepülések adatait </t>
    </r>
    <r>
      <rPr>
        <b/>
        <i/>
        <u/>
        <sz val="12"/>
        <rFont val="Times New Roman"/>
        <family val="1"/>
        <charset val="238"/>
      </rPr>
      <t>nem</t>
    </r>
    <r>
      <rPr>
        <i/>
        <sz val="12"/>
        <rFont val="Times New Roman"/>
        <family val="1"/>
        <charset val="238"/>
      </rPr>
      <t xml:space="preserve"> tartalmazza!)</t>
    </r>
  </si>
  <si>
    <t>5.1. Ebből egy szerződésben 1 gyermek után (1.1.+2.1.+3.1.+4.1.)</t>
  </si>
  <si>
    <t>5.2. Ebből egy szerződésben 2 gyermek után (1.2.+2.2.+3.2.+4.2.)</t>
  </si>
  <si>
    <t>5.3. Ebből egy szerződésben 3 gyermek után (1.3.+2.3.+3.3.+4.3.)</t>
  </si>
  <si>
    <t>5.5. Ebből utóbb született gyermek (1.5.+2.5.+3.5.+4.5.)</t>
  </si>
  <si>
    <t>5.4. Ebből egy szerződésben 4, vagy több gyermek után (1.4.+2.4.+3.4.+4.4.)</t>
  </si>
  <si>
    <t>10.1. Ebből egy szerződésben 1 gyermek után (6.1.+7.1.+8.1.+9.1.)</t>
  </si>
  <si>
    <t>10.2. Ebből egy szerződésben 2 gyermek után (6.2.+7.2.+8.2.+9.2.)</t>
  </si>
  <si>
    <t>10.3. Ebből egy szerződésben 3 gyermek után (6.3.+7.3.+8.3.+9.3.)</t>
  </si>
  <si>
    <t>10.4. Ebből egy szerződésben 4, vagy több gyermek után (6.4.+7.4.+8.4.+9.4.)</t>
  </si>
  <si>
    <t>10.5. Ebből utóbb született gyermek (6.5.+7.5.+8.5.+9.5.)</t>
  </si>
  <si>
    <t>15.1. Ebből egy szerződésben 1 gyermek után (11.1.+12.1.+13.1.+14.1.)</t>
  </si>
  <si>
    <t>15.2. Ebből egy szerződésben 2 gyermek után (11.2.+12.2.+13.2.+14.2.)</t>
  </si>
  <si>
    <t>15.3. Ebből egy szerződésben 3 gyermek után (11.3.+12.3.+.13.3.+14.3.)</t>
  </si>
  <si>
    <t>15.4. Ebből egy szerződésben 4, vagy több gyermek után (11.4.+12.4.+13.4.+14.4.)</t>
  </si>
  <si>
    <t>15.5. Ebből utóbb született gyermek (11.5.+12.5.+13.5.+14.5.)</t>
  </si>
  <si>
    <t>18.1. Ebből egy szerződésben 1 gyermek után (16.1.+17.1.)</t>
  </si>
  <si>
    <t>18.2. Ebből egy szerződésben 2 gyermek után (16.2.+17.2.)</t>
  </si>
  <si>
    <t>18.3. Ebből egy szerződésben 3 gyermek után (16.3.+17.3.)</t>
  </si>
  <si>
    <t>18.4. Ebből egy szerződésben 4, vagy több gyermek után (16.4.+17.4.)</t>
  </si>
  <si>
    <t>18.5. Ebből utóbb született gyermek (16.5.+17.5.)</t>
  </si>
  <si>
    <t>{17/2016. (II.10.) Korm. r. 7/A. alcím alapján}</t>
  </si>
  <si>
    <r>
      <rPr>
        <b/>
        <sz val="16"/>
        <rFont val="Times New Roman"/>
        <family val="1"/>
        <charset val="238"/>
      </rPr>
      <t xml:space="preserve">Családi otthonteremtési kedvezmény   </t>
    </r>
    <r>
      <rPr>
        <b/>
        <sz val="14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4"/>
        <rFont val="Times New Roman"/>
        <family val="1"/>
        <charset val="238"/>
      </rPr>
      <t>{</t>
    </r>
    <r>
      <rPr>
        <i/>
        <sz val="10"/>
        <rFont val="Times New Roman"/>
        <family val="1"/>
        <charset val="238"/>
      </rPr>
      <t>16/2016. (II.10.) Korm. r. II. fejezet, 17/2016. (II.10.) Korm. r. a 14a. és 14b. alcím kivételével, 2016.02.10-ig 256/2011. (XII.6.) Korm.r. alapján}</t>
    </r>
  </si>
  <si>
    <t>Egylakásos lakóépület esetében</t>
  </si>
  <si>
    <t>Többlakásos lakóépület esetében</t>
  </si>
  <si>
    <r>
      <t xml:space="preserve">Adó-visszatérítési támogatás (AVT)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0"/>
        <rFont val="Times New Roman"/>
        <family val="1"/>
        <charset val="238"/>
      </rPr>
      <t>{16/2016. (II.10.) Korm. r. III. fejezete, 17/2016. (II.10.) Korm. r. 7/A. alcím alapján}</t>
    </r>
  </si>
  <si>
    <t xml:space="preserve">Adó-visszatérítési támogatás                                                     preferált kistelepülésen                                                                             </t>
  </si>
  <si>
    <r>
      <rPr>
        <u/>
        <sz val="16"/>
        <rFont val="Times New Roman"/>
        <family val="1"/>
        <charset val="238"/>
      </rPr>
      <t>Megjegyzés</t>
    </r>
    <r>
      <rPr>
        <sz val="16"/>
        <rFont val="Times New Roman"/>
        <family val="1"/>
        <charset val="238"/>
      </rPr>
      <t>: A CSOK, FALUSI CSOK esetében az utóbb született gyermekeket is fel kell tüntetni!</t>
    </r>
  </si>
  <si>
    <r>
      <t>*</t>
    </r>
    <r>
      <rPr>
        <u/>
        <sz val="20"/>
        <rFont val="Times New Roman"/>
        <family val="1"/>
        <charset val="238"/>
      </rPr>
      <t>Megjegyzés</t>
    </r>
    <r>
      <rPr>
        <sz val="20"/>
        <rFont val="Times New Roman"/>
        <family val="1"/>
        <charset val="238"/>
      </rPr>
      <t xml:space="preserve">: Szerződéskötéskor kérjük kitölteni az elfogadott költségvetésnek megfelelően. Ha egy hitelszerződés esetében több munkálat is érintett, akkor a felújítási munkálatok költségét a fenti táblázat szerint kérjük megbontani. Amennyiben nem különülnek el egyértelműen, akkor szakmai becslés alapján. </t>
    </r>
  </si>
  <si>
    <r>
      <rPr>
        <b/>
        <sz val="20"/>
        <rFont val="Times New Roman"/>
        <family val="1"/>
        <charset val="238"/>
      </rPr>
      <t>t)</t>
    </r>
    <r>
      <rPr>
        <sz val="20"/>
        <rFont val="Times New Roman"/>
        <family val="1"/>
        <charset val="238"/>
      </rPr>
      <t xml:space="preserve"> használati melegvíz rendszer kialakítása, korszerűsítése vagy elemeinek cseréje, ideértve a megújuló energiaforrások alkalmazását is.</t>
    </r>
  </si>
  <si>
    <r>
      <rPr>
        <b/>
        <sz val="20"/>
        <rFont val="Times New Roman"/>
        <family val="1"/>
        <charset val="238"/>
      </rPr>
      <t xml:space="preserve">u) </t>
    </r>
    <r>
      <rPr>
        <sz val="20"/>
        <rFont val="Times New Roman"/>
        <family val="1"/>
        <charset val="238"/>
      </rPr>
      <t>szabályozott szellőzési rendszer kialakítása, korszerűsítése vagy elemeinek cseréje, valamint</t>
    </r>
  </si>
  <si>
    <r>
      <rPr>
        <b/>
        <sz val="20"/>
        <rFont val="Times New Roman"/>
        <family val="1"/>
        <charset val="238"/>
      </rPr>
      <t>v)</t>
    </r>
    <r>
      <rPr>
        <sz val="20"/>
        <rFont val="Times New Roman"/>
        <family val="1"/>
        <charset val="238"/>
      </rPr>
      <t xml:space="preserve"> szennyvíz tisztítására és elhelyezésére szolgáló egyedi szennyvízkezelő berendezés vagy tisztítómezővel ellátott oldómedencés műtárgy telepítése vagy cseréje.</t>
    </r>
  </si>
  <si>
    <t>6.§ u)</t>
  </si>
  <si>
    <t>6.§ v)</t>
  </si>
  <si>
    <t>Új lakás építésből tetőtér-beépítés, illetve emelet-ráépítés</t>
  </si>
  <si>
    <t>Lakáskorsz./                            bővítés</t>
  </si>
  <si>
    <t>16/2016. (II.10.) Korm. r.                                                        72. § (2) bek. b) pont szerint</t>
  </si>
  <si>
    <r>
      <rPr>
        <b/>
        <sz val="21"/>
        <rFont val="Times New Roman"/>
        <family val="1"/>
        <charset val="238"/>
      </rPr>
      <t>Adó-visszatérítési támogatás</t>
    </r>
    <r>
      <rPr>
        <b/>
        <sz val="20"/>
        <rFont val="Times New Roman"/>
        <family val="1"/>
        <charset val="238"/>
      </rPr>
      <t xml:space="preserve"> </t>
    </r>
    <r>
      <rPr>
        <i/>
        <sz val="16"/>
        <rFont val="Times New Roman"/>
        <family val="1"/>
        <charset val="238"/>
      </rPr>
      <t xml:space="preserve">{16/2016. (II.10.) Korm.r. szerint} </t>
    </r>
  </si>
  <si>
    <t>17/2016. (II.10.) Korm. r.                                            14a. alcím szerint</t>
  </si>
  <si>
    <r>
      <t xml:space="preserve">16/2016. (II.10.) Korm. r. IV. fej. </t>
    </r>
    <r>
      <rPr>
        <b/>
        <sz val="16"/>
        <rFont val="Times New Roman"/>
        <family val="1"/>
        <charset val="238"/>
      </rPr>
      <t xml:space="preserve">   </t>
    </r>
    <r>
      <rPr>
        <b/>
        <sz val="18"/>
        <rFont val="Times New Roman"/>
        <family val="1"/>
        <charset val="238"/>
      </rPr>
      <t xml:space="preserve">                                                    </t>
    </r>
    <r>
      <rPr>
        <sz val="18"/>
        <rFont val="Times New Roman"/>
        <family val="1"/>
        <charset val="238"/>
      </rPr>
      <t xml:space="preserve">72. § (2) bek. b) pont </t>
    </r>
    <r>
      <rPr>
        <b/>
        <u/>
        <sz val="18"/>
        <rFont val="Times New Roman"/>
        <family val="1"/>
        <charset val="238"/>
      </rPr>
      <t>kivételével</t>
    </r>
  </si>
  <si>
    <r>
      <rPr>
        <b/>
        <sz val="24"/>
        <rFont val="Times New Roman"/>
        <family val="1"/>
        <charset val="238"/>
      </rPr>
      <t xml:space="preserve">Családi otthonteremtési kedvezmény (CSOK), Adó-visszatérítési támogatás (AVT)  </t>
    </r>
    <r>
      <rPr>
        <b/>
        <sz val="22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</t>
    </r>
    <r>
      <rPr>
        <sz val="20"/>
        <rFont val="Times New Roman"/>
        <family val="1"/>
        <charset val="238"/>
      </rPr>
      <t xml:space="preserve">             </t>
    </r>
    <r>
      <rPr>
        <i/>
        <sz val="20"/>
        <rFont val="Times New Roman"/>
        <family val="1"/>
        <charset val="238"/>
      </rPr>
      <t>{16/2016. (II.10.) Korm. r. II-III.fejezet, 17/2016. (II.10.) Korm. r. a 7/A., 14a. és 14b. alcímek kivételével, 2016.02.10-ig 256/2011. (XII.6.) Korm.r.  szerint}</t>
    </r>
  </si>
  <si>
    <r>
      <t xml:space="preserve">a) </t>
    </r>
    <r>
      <rPr>
        <sz val="20"/>
        <rFont val="Times New Roman"/>
        <family val="1"/>
        <charset val="238"/>
      </rPr>
      <t>víz-, csatorna-, elektromos-, gáz-közműszolgáltatás bevezetése, illetve belső, illetve külső hálózatának kiépítése vagy cseréje,</t>
    </r>
  </si>
  <si>
    <r>
      <t xml:space="preserve">e) </t>
    </r>
    <r>
      <rPr>
        <sz val="20"/>
        <rFont val="Times New Roman"/>
        <family val="1"/>
        <charset val="238"/>
      </rPr>
      <t>a külső nyílászáró beépítése, cseréje, redőny, árnyékoló, spaletta, rovarháló, biztonsági rács felszerelése vagy cseréje, párkány, küszöb létesítése, cseréje vagy felújítása,</t>
    </r>
  </si>
  <si>
    <t>ja) a lakás helyiségeinek belső fali, padló-, födém- vagy álmennyezeti burkolat készítését, cseréjét, felújítását, festését, tapétázását,</t>
  </si>
  <si>
    <r>
      <t xml:space="preserve">o) </t>
    </r>
    <r>
      <rPr>
        <sz val="20"/>
        <rFont val="Times New Roman"/>
        <family val="1"/>
        <charset val="238"/>
      </rPr>
      <t>térburkolat, illetve külső lépcső készítése, cseréje,</t>
    </r>
  </si>
  <si>
    <r>
      <t xml:space="preserve">q) </t>
    </r>
    <r>
      <rPr>
        <sz val="20"/>
        <rFont val="Times New Roman"/>
        <family val="1"/>
        <charset val="238"/>
      </rPr>
      <t>akadálymentesítési munka,</t>
    </r>
  </si>
  <si>
    <r>
      <t xml:space="preserve">r) </t>
    </r>
    <r>
      <rPr>
        <sz val="20"/>
        <rFont val="Times New Roman"/>
        <family val="1"/>
        <charset val="238"/>
      </rPr>
      <t xml:space="preserve">alapozási szerkezet megerősítése, </t>
    </r>
  </si>
  <si>
    <r>
      <rPr>
        <b/>
        <sz val="18"/>
        <rFont val="Times New Roman"/>
        <family val="1"/>
        <charset val="238"/>
      </rPr>
      <t>Új lakás építés</t>
    </r>
    <r>
      <rPr>
        <b/>
        <sz val="16"/>
        <rFont val="Times New Roman"/>
        <family val="1"/>
        <charset val="238"/>
      </rPr>
      <t xml:space="preserve"> </t>
    </r>
    <r>
      <rPr>
        <i/>
        <sz val="16"/>
        <rFont val="Times New Roman"/>
        <family val="1"/>
        <charset val="238"/>
      </rPr>
      <t>{69. § (1) bek.}</t>
    </r>
  </si>
  <si>
    <r>
      <rPr>
        <b/>
        <sz val="18"/>
        <rFont val="Times New Roman"/>
        <family val="1"/>
        <charset val="238"/>
      </rPr>
      <t xml:space="preserve">Új lakás építés, illetve vásárlás    </t>
    </r>
    <r>
      <rPr>
        <b/>
        <i/>
        <sz val="18"/>
        <rFont val="Times New Roman"/>
        <family val="1"/>
        <charset val="238"/>
      </rPr>
      <t xml:space="preserve">        </t>
    </r>
    <r>
      <rPr>
        <i/>
        <sz val="16"/>
        <rFont val="Times New Roman"/>
        <family val="1"/>
        <charset val="238"/>
      </rPr>
      <t>{69. § (1a) bek.}</t>
    </r>
  </si>
  <si>
    <r>
      <t xml:space="preserve">Felújítással kapcsolatos munkálatok költsége*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8"/>
        <rFont val="Times New Roman"/>
        <family val="1"/>
        <charset val="238"/>
      </rPr>
      <t>(év elejétől halmozott adatok)</t>
    </r>
  </si>
  <si>
    <t>*Tetőtér-beépítéssel, ill. emelet-ráépítéssel együtt.</t>
  </si>
  <si>
    <t>Lakásbővítés**</t>
  </si>
  <si>
    <t>** A lakáscél megvalósulását követő állapot szerint.</t>
  </si>
  <si>
    <t>Használt lakás vásárlás és korszerűsítés, illetve bővítés**</t>
  </si>
  <si>
    <t>Meglévő lakás korszerűsítés, illetve bővítés**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</si>
</sst>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F_t_-;\-* #,##0.00\ _F_t_-;_-* &quot;-&quot;??\ _F_t_-;_-@_-"/>
    <numFmt numFmtId="164" formatCode="#,##0\ &quot;Ft&quot;"/>
    <numFmt numFmtId="165" formatCode="0.0"/>
    <numFmt numFmtId="166" formatCode="#,##0.0"/>
  </numFmts>
  <fonts count="48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26"/>
      <name val="Times New Roman"/>
      <family val="1"/>
      <charset val="238"/>
    </font>
    <font>
      <sz val="10"/>
      <name val="Times New Roman"/>
      <family val="1"/>
      <charset val="238"/>
    </font>
    <font>
      <b/>
      <sz val="22"/>
      <name val="Times New Roman"/>
      <family val="1"/>
      <charset val="238"/>
    </font>
    <font>
      <b/>
      <sz val="10"/>
      <name val="Times New Roman"/>
      <family val="1"/>
      <charset val="238"/>
    </font>
    <font>
      <sz val="22"/>
      <name val="Times New Roman"/>
      <family val="1"/>
      <charset val="238"/>
    </font>
    <font>
      <b/>
      <sz val="20"/>
      <name val="Times New Roman"/>
      <family val="1"/>
      <charset val="238"/>
    </font>
    <font>
      <sz val="18"/>
      <name val="Times New Roman"/>
      <family val="1"/>
      <charset val="238"/>
    </font>
    <font>
      <sz val="14"/>
      <name val="Times New Roman"/>
      <family val="1"/>
      <charset val="238"/>
    </font>
    <font>
      <sz val="20"/>
      <name val="Times New Roman"/>
      <family val="1"/>
      <charset val="238"/>
    </font>
    <font>
      <b/>
      <vertAlign val="superscript"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21"/>
      <name val="Times New Roman"/>
      <family val="1"/>
      <charset val="238"/>
    </font>
    <font>
      <sz val="16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20"/>
      <name val="Times New Roman"/>
      <family val="1"/>
      <charset val="238"/>
    </font>
    <font>
      <i/>
      <sz val="10"/>
      <name val="Times New Roman"/>
      <family val="1"/>
      <charset val="238"/>
    </font>
    <font>
      <sz val="16"/>
      <color theme="1"/>
      <name val="Times New Roman"/>
      <family val="1"/>
      <charset val="238"/>
    </font>
    <font>
      <u/>
      <sz val="16"/>
      <name val="Times New Roman"/>
      <family val="1"/>
      <charset val="238"/>
    </font>
    <font>
      <b/>
      <sz val="28"/>
      <color theme="1"/>
      <name val="Times New Roman"/>
      <family val="1"/>
      <charset val="238"/>
    </font>
    <font>
      <sz val="20"/>
      <color theme="1"/>
      <name val="Times New Roman"/>
      <family val="1"/>
      <charset val="238"/>
    </font>
    <font>
      <b/>
      <sz val="24"/>
      <name val="Times New Roman"/>
      <family val="1"/>
      <charset val="238"/>
    </font>
    <font>
      <b/>
      <u/>
      <sz val="22"/>
      <name val="Times New Roman"/>
      <family val="1"/>
      <charset val="238"/>
    </font>
    <font>
      <b/>
      <i/>
      <u/>
      <sz val="12"/>
      <name val="Times New Roman"/>
      <family val="1"/>
      <charset val="238"/>
    </font>
    <font>
      <b/>
      <sz val="18"/>
      <name val="Times New Roman"/>
      <family val="1"/>
      <charset val="238"/>
    </font>
    <font>
      <sz val="10"/>
      <name val="Arial CE"/>
      <charset val="238"/>
    </font>
    <font>
      <i/>
      <sz val="16"/>
      <name val="Times New Roman"/>
      <family val="1"/>
      <charset val="238"/>
    </font>
    <font>
      <b/>
      <sz val="28"/>
      <name val="Times New Roman"/>
      <family val="1"/>
      <charset val="238"/>
    </font>
    <font>
      <b/>
      <sz val="30"/>
      <name val="Times New Roman"/>
      <family val="1"/>
      <charset val="238"/>
    </font>
    <font>
      <i/>
      <sz val="22"/>
      <name val="Times New Roman"/>
      <family val="1"/>
      <charset val="238"/>
    </font>
    <font>
      <sz val="20"/>
      <color theme="0" tint="-0.499984740745262"/>
      <name val="Times New Roman"/>
      <family val="1"/>
      <charset val="238"/>
    </font>
    <font>
      <sz val="21"/>
      <name val="Times New Roman"/>
      <family val="1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2"/>
      <color theme="1"/>
      <name val="garamon"/>
      <family val="2"/>
      <charset val="238"/>
    </font>
    <font>
      <i/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8"/>
      <name val="Times New Roman"/>
      <family val="1"/>
      <charset val="238"/>
    </font>
    <font>
      <u/>
      <sz val="20"/>
      <name val="Times New Roman"/>
      <family val="1"/>
      <charset val="238"/>
    </font>
    <font>
      <b/>
      <i/>
      <sz val="18"/>
      <name val="Times New Roman"/>
      <family val="1"/>
      <charset val="238"/>
    </font>
    <font>
      <b/>
      <sz val="30"/>
      <color theme="1"/>
      <name val="Times New Roman"/>
      <family val="1"/>
      <charset val="238"/>
    </font>
    <font>
      <b/>
      <sz val="16"/>
      <name val="Times New Roman"/>
      <family val="1"/>
      <charset val="238"/>
    </font>
    <font>
      <i/>
      <sz val="14"/>
      <name val="Times New Roman"/>
      <family val="1"/>
      <charset val="238"/>
    </font>
    <font>
      <b/>
      <u/>
      <sz val="18"/>
      <name val="Times New Roman"/>
      <family val="1"/>
      <charset val="238"/>
    </font>
    <font>
      <i/>
      <sz val="18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dotted">
        <color theme="0" tint="-0.14996795556505021"/>
      </diagonal>
    </border>
    <border diagonalUp="1"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dotted">
        <color theme="0" tint="-0.14996795556505021"/>
      </diagonal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dotted">
        <color theme="0" tint="-0.14996795556505021"/>
      </diagonal>
    </border>
    <border diagonalUp="1" diagonalDown="1">
      <left/>
      <right style="thin">
        <color indexed="64"/>
      </right>
      <top style="medium">
        <color indexed="64"/>
      </top>
      <bottom style="thin">
        <color indexed="64"/>
      </bottom>
      <diagonal style="dotted">
        <color theme="0" tint="-0.14996795556505021"/>
      </diagonal>
    </border>
    <border diagonalUp="1" diagonalDown="1">
      <left style="thin">
        <color indexed="64"/>
      </left>
      <right/>
      <top style="medium">
        <color indexed="64"/>
      </top>
      <bottom style="thin">
        <color indexed="64"/>
      </bottom>
      <diagonal style="dotted">
        <color theme="0" tint="-0.14996795556505021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dotted">
        <color theme="0" tint="-0.14996795556505021"/>
      </diagonal>
    </border>
  </borders>
  <cellStyleXfs count="18">
    <xf numFmtId="0" fontId="0" fillId="0" borderId="0"/>
    <xf numFmtId="43" fontId="34" fillId="0" borderId="0" applyFont="0" applyFill="0" applyBorder="0" applyAlignment="0" applyProtection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36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7">
    <xf numFmtId="0" fontId="0" fillId="0" borderId="0" xfId="0"/>
    <xf numFmtId="0" fontId="3" fillId="0" borderId="0" xfId="0" applyFont="1" applyFill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0" applyFont="1" applyBorder="1" applyAlignment="1" applyProtection="1">
      <alignment vertical="center"/>
      <protection hidden="1"/>
    </xf>
    <xf numFmtId="1" fontId="3" fillId="0" borderId="30" xfId="0" applyNumberFormat="1" applyFont="1" applyBorder="1" applyAlignment="1" applyProtection="1">
      <alignment horizontal="center" vertical="center"/>
      <protection locked="0"/>
    </xf>
    <xf numFmtId="1" fontId="3" fillId="0" borderId="31" xfId="0" applyNumberFormat="1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1" fontId="3" fillId="0" borderId="48" xfId="0" applyNumberFormat="1" applyFont="1" applyBorder="1" applyAlignment="1" applyProtection="1">
      <alignment horizontal="center" vertical="center"/>
      <protection locked="0"/>
    </xf>
    <xf numFmtId="2" fontId="3" fillId="0" borderId="16" xfId="0" applyNumberFormat="1" applyFont="1" applyBorder="1" applyAlignment="1" applyProtection="1">
      <alignment horizontal="center" vertical="center"/>
      <protection locked="0"/>
    </xf>
    <xf numFmtId="2" fontId="3" fillId="0" borderId="17" xfId="0" applyNumberFormat="1" applyFont="1" applyBorder="1" applyAlignment="1" applyProtection="1">
      <alignment horizontal="center" vertical="center"/>
      <protection locked="0"/>
    </xf>
    <xf numFmtId="2" fontId="3" fillId="0" borderId="10" xfId="0" applyNumberFormat="1" applyFont="1" applyBorder="1" applyAlignment="1" applyProtection="1">
      <alignment horizontal="center" vertical="center"/>
      <protection locked="0"/>
    </xf>
    <xf numFmtId="2" fontId="3" fillId="0" borderId="32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hidden="1"/>
    </xf>
    <xf numFmtId="2" fontId="3" fillId="0" borderId="33" xfId="0" applyNumberFormat="1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vertical="center"/>
      <protection hidden="1"/>
    </xf>
    <xf numFmtId="0" fontId="3" fillId="0" borderId="5" xfId="0" applyFont="1" applyBorder="1" applyAlignment="1" applyProtection="1">
      <alignment vertical="center"/>
      <protection hidden="1"/>
    </xf>
    <xf numFmtId="2" fontId="3" fillId="0" borderId="14" xfId="0" applyNumberFormat="1" applyFont="1" applyBorder="1" applyAlignment="1" applyProtection="1">
      <alignment horizontal="center" vertical="center"/>
      <protection locked="0"/>
    </xf>
    <xf numFmtId="0" fontId="3" fillId="2" borderId="30" xfId="0" applyFont="1" applyFill="1" applyBorder="1" applyAlignment="1" applyProtection="1">
      <alignment horizontal="center" vertical="center"/>
      <protection locked="0"/>
    </xf>
    <xf numFmtId="0" fontId="3" fillId="2" borderId="31" xfId="0" applyFont="1" applyFill="1" applyBorder="1" applyAlignment="1" applyProtection="1">
      <alignment horizontal="center" vertical="center"/>
      <protection locked="0"/>
    </xf>
    <xf numFmtId="0" fontId="3" fillId="2" borderId="48" xfId="0" applyFont="1" applyFill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</xf>
    <xf numFmtId="0" fontId="3" fillId="0" borderId="0" xfId="0" applyFont="1" applyBorder="1" applyAlignment="1" applyProtection="1">
      <alignment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horizontal="center" vertical="center"/>
    </xf>
    <xf numFmtId="0" fontId="3" fillId="0" borderId="40" xfId="0" applyFont="1" applyBorder="1" applyAlignment="1" applyProtection="1">
      <alignment horizontal="center" vertical="center"/>
    </xf>
    <xf numFmtId="2" fontId="5" fillId="3" borderId="7" xfId="0" applyNumberFormat="1" applyFont="1" applyFill="1" applyBorder="1" applyAlignment="1" applyProtection="1">
      <alignment horizontal="center" vertical="center"/>
    </xf>
    <xf numFmtId="2" fontId="5" fillId="3" borderId="8" xfId="0" applyNumberFormat="1" applyFont="1" applyFill="1" applyBorder="1" applyAlignment="1" applyProtection="1">
      <alignment horizontal="center" vertical="center"/>
    </xf>
    <xf numFmtId="1" fontId="5" fillId="3" borderId="6" xfId="0" applyNumberFormat="1" applyFont="1" applyFill="1" applyBorder="1" applyAlignment="1" applyProtection="1">
      <alignment horizontal="center" vertical="center"/>
    </xf>
    <xf numFmtId="2" fontId="3" fillId="0" borderId="28" xfId="0" applyNumberFormat="1" applyFont="1" applyBorder="1" applyAlignment="1" applyProtection="1">
      <alignment horizontal="center" vertical="center"/>
    </xf>
    <xf numFmtId="2" fontId="3" fillId="0" borderId="29" xfId="0" applyNumberFormat="1" applyFont="1" applyBorder="1" applyAlignment="1" applyProtection="1">
      <alignment horizontal="center" vertical="center"/>
    </xf>
    <xf numFmtId="2" fontId="3" fillId="0" borderId="16" xfId="0" applyNumberFormat="1" applyFont="1" applyBorder="1" applyAlignment="1" applyProtection="1">
      <alignment horizontal="center" vertical="center"/>
    </xf>
    <xf numFmtId="2" fontId="3" fillId="0" borderId="17" xfId="0" applyNumberFormat="1" applyFont="1" applyBorder="1" applyAlignment="1" applyProtection="1">
      <alignment horizontal="center" vertical="center"/>
    </xf>
    <xf numFmtId="2" fontId="3" fillId="0" borderId="32" xfId="0" applyNumberFormat="1" applyFont="1" applyBorder="1" applyAlignment="1" applyProtection="1">
      <alignment horizontal="center" vertical="center"/>
    </xf>
    <xf numFmtId="2" fontId="3" fillId="0" borderId="33" xfId="0" applyNumberFormat="1" applyFont="1" applyBorder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  <protection locked="0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29" xfId="0" applyFont="1" applyFill="1" applyBorder="1" applyAlignment="1" applyProtection="1">
      <alignment horizontal="center" vertical="center"/>
    </xf>
    <xf numFmtId="0" fontId="3" fillId="4" borderId="0" xfId="0" applyFont="1" applyFill="1" applyAlignment="1" applyProtection="1">
      <alignment vertical="center"/>
      <protection hidden="1"/>
    </xf>
    <xf numFmtId="164" fontId="10" fillId="2" borderId="0" xfId="0" applyNumberFormat="1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6" fillId="2" borderId="12" xfId="0" applyFont="1" applyFill="1" applyBorder="1" applyAlignment="1" applyProtection="1">
      <alignment horizontal="center" vertical="center"/>
    </xf>
    <xf numFmtId="0" fontId="6" fillId="2" borderId="44" xfId="0" applyFont="1" applyFill="1" applyBorder="1" applyAlignment="1" applyProtection="1">
      <alignment vertical="center" wrapText="1"/>
    </xf>
    <xf numFmtId="3" fontId="6" fillId="2" borderId="47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5" xfId="0" applyFont="1" applyFill="1" applyBorder="1" applyAlignment="1" applyProtection="1">
      <alignment horizontal="center" vertical="center"/>
    </xf>
    <xf numFmtId="0" fontId="6" fillId="2" borderId="38" xfId="0" applyFont="1" applyFill="1" applyBorder="1" applyAlignment="1" applyProtection="1">
      <alignment vertical="center" wrapText="1"/>
    </xf>
    <xf numFmtId="3" fontId="6" fillId="2" borderId="50" xfId="0" applyNumberFormat="1" applyFont="1" applyFill="1" applyBorder="1" applyAlignment="1" applyProtection="1">
      <alignment horizontal="center" vertical="center" wrapText="1"/>
      <protection locked="0"/>
    </xf>
    <xf numFmtId="3" fontId="6" fillId="2" borderId="17" xfId="0" applyNumberFormat="1" applyFont="1" applyFill="1" applyBorder="1" applyAlignment="1" applyProtection="1">
      <alignment horizontal="center" vertical="center"/>
      <protection locked="0"/>
    </xf>
    <xf numFmtId="4" fontId="6" fillId="2" borderId="50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46" xfId="0" applyFont="1" applyFill="1" applyBorder="1" applyAlignment="1" applyProtection="1">
      <alignment horizontal="center" vertical="center" wrapText="1"/>
    </xf>
    <xf numFmtId="0" fontId="6" fillId="2" borderId="56" xfId="0" applyFont="1" applyFill="1" applyBorder="1" applyAlignment="1" applyProtection="1">
      <alignment vertical="center" wrapText="1"/>
    </xf>
    <xf numFmtId="4" fontId="6" fillId="2" borderId="45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vertical="center" wrapText="1"/>
    </xf>
    <xf numFmtId="3" fontId="6" fillId="2" borderId="27" xfId="0" applyNumberFormat="1" applyFont="1" applyFill="1" applyBorder="1" applyAlignment="1" applyProtection="1">
      <alignment horizontal="center" vertical="center" wrapText="1"/>
      <protection locked="0"/>
    </xf>
    <xf numFmtId="3" fontId="6" fillId="2" borderId="13" xfId="0" applyNumberFormat="1" applyFont="1" applyFill="1" applyBorder="1" applyAlignment="1" applyProtection="1">
      <alignment horizontal="center" vertical="center" wrapText="1"/>
      <protection locked="0"/>
    </xf>
    <xf numFmtId="3" fontId="6" fillId="2" borderId="29" xfId="0" applyNumberFormat="1" applyFont="1" applyFill="1" applyBorder="1" applyAlignment="1" applyProtection="1">
      <alignment horizontal="center" vertical="center"/>
      <protection locked="0"/>
    </xf>
    <xf numFmtId="0" fontId="6" fillId="2" borderId="15" xfId="0" applyFont="1" applyFill="1" applyBorder="1" applyAlignment="1" applyProtection="1">
      <alignment vertical="center" wrapText="1"/>
    </xf>
    <xf numFmtId="3" fontId="6" fillId="2" borderId="30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30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38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46" xfId="0" applyFont="1" applyFill="1" applyBorder="1" applyAlignment="1" applyProtection="1">
      <alignment vertical="center" wrapText="1"/>
    </xf>
    <xf numFmtId="4" fontId="6" fillId="2" borderId="31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56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vertical="center" wrapText="1"/>
    </xf>
    <xf numFmtId="4" fontId="6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3" fillId="0" borderId="0" xfId="0" applyFont="1" applyFill="1" applyAlignment="1" applyProtection="1">
      <alignment horizontal="center" vertical="center"/>
      <protection hidden="1"/>
    </xf>
    <xf numFmtId="2" fontId="3" fillId="0" borderId="0" xfId="0" applyNumberFormat="1" applyFont="1" applyFill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horizontal="center" vertical="center"/>
    </xf>
    <xf numFmtId="2" fontId="5" fillId="0" borderId="0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horizontal="right" vertical="center"/>
    </xf>
    <xf numFmtId="0" fontId="12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2" fontId="5" fillId="0" borderId="0" xfId="0" applyNumberFormat="1" applyFont="1" applyFill="1" applyBorder="1" applyAlignment="1" applyProtection="1">
      <alignment horizontal="center" vertical="center"/>
    </xf>
    <xf numFmtId="2" fontId="3" fillId="0" borderId="0" xfId="0" applyNumberFormat="1" applyFont="1" applyFill="1" applyBorder="1" applyAlignment="1" applyProtection="1">
      <alignment horizontal="center" vertical="center"/>
      <protection locked="0"/>
    </xf>
    <xf numFmtId="2" fontId="3" fillId="0" borderId="0" xfId="0" applyNumberFormat="1" applyFont="1" applyFill="1" applyBorder="1" applyAlignment="1" applyProtection="1">
      <alignment horizontal="center" vertical="center"/>
    </xf>
    <xf numFmtId="1" fontId="5" fillId="0" borderId="0" xfId="0" applyNumberFormat="1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3" fontId="6" fillId="2" borderId="42" xfId="0" applyNumberFormat="1" applyFont="1" applyFill="1" applyBorder="1" applyAlignment="1" applyProtection="1">
      <alignment horizontal="center" vertical="center" wrapText="1"/>
      <protection locked="0"/>
    </xf>
    <xf numFmtId="3" fontId="6" fillId="2" borderId="37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37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57" xfId="0" applyNumberFormat="1" applyFont="1" applyFill="1" applyBorder="1" applyAlignment="1" applyProtection="1">
      <alignment horizontal="center" vertical="center" wrapText="1"/>
      <protection locked="0"/>
    </xf>
    <xf numFmtId="3" fontId="6" fillId="2" borderId="16" xfId="0" applyNumberFormat="1" applyFont="1" applyFill="1" applyBorder="1" applyAlignment="1" applyProtection="1">
      <alignment horizontal="center" vertical="center"/>
      <protection locked="0"/>
    </xf>
    <xf numFmtId="4" fontId="6" fillId="2" borderId="16" xfId="0" applyNumberFormat="1" applyFont="1" applyFill="1" applyBorder="1" applyAlignment="1" applyProtection="1">
      <alignment horizontal="center" vertical="center"/>
      <protection locked="0"/>
    </xf>
    <xf numFmtId="3" fontId="6" fillId="2" borderId="27" xfId="0" applyNumberFormat="1" applyFont="1" applyFill="1" applyBorder="1" applyAlignment="1" applyProtection="1">
      <alignment horizontal="center" vertical="center"/>
      <protection locked="0"/>
    </xf>
    <xf numFmtId="3" fontId="6" fillId="2" borderId="28" xfId="0" applyNumberFormat="1" applyFont="1" applyFill="1" applyBorder="1" applyAlignment="1" applyProtection="1">
      <alignment horizontal="center" vertical="center"/>
      <protection locked="0"/>
    </xf>
    <xf numFmtId="3" fontId="6" fillId="2" borderId="30" xfId="0" applyNumberFormat="1" applyFont="1" applyFill="1" applyBorder="1" applyAlignment="1" applyProtection="1">
      <alignment horizontal="center" vertical="center"/>
      <protection locked="0"/>
    </xf>
    <xf numFmtId="4" fontId="6" fillId="2" borderId="30" xfId="0" applyNumberFormat="1" applyFont="1" applyFill="1" applyBorder="1" applyAlignment="1" applyProtection="1">
      <alignment horizontal="center" vertical="center"/>
      <protection locked="0"/>
    </xf>
    <xf numFmtId="4" fontId="6" fillId="2" borderId="17" xfId="0" applyNumberFormat="1" applyFont="1" applyFill="1" applyBorder="1" applyAlignment="1" applyProtection="1">
      <alignment horizontal="center" vertical="center"/>
      <protection locked="0"/>
    </xf>
    <xf numFmtId="4" fontId="6" fillId="2" borderId="31" xfId="0" applyNumberFormat="1" applyFont="1" applyFill="1" applyBorder="1" applyAlignment="1" applyProtection="1">
      <alignment horizontal="center" vertical="center"/>
      <protection locked="0"/>
    </xf>
    <xf numFmtId="4" fontId="6" fillId="2" borderId="32" xfId="0" applyNumberFormat="1" applyFont="1" applyFill="1" applyBorder="1" applyAlignment="1" applyProtection="1">
      <alignment horizontal="center" vertical="center"/>
      <protection locked="0"/>
    </xf>
    <xf numFmtId="4" fontId="6" fillId="2" borderId="33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19" fillId="0" borderId="0" xfId="0" applyFont="1" applyAlignment="1">
      <alignment horizontal="center" vertical="top"/>
    </xf>
    <xf numFmtId="4" fontId="6" fillId="2" borderId="0" xfId="0" applyNumberFormat="1" applyFont="1" applyFill="1" applyBorder="1" applyAlignment="1" applyProtection="1">
      <alignment horizontal="center" vertical="center"/>
      <protection locked="0"/>
    </xf>
    <xf numFmtId="4" fontId="4" fillId="0" borderId="0" xfId="0" applyNumberFormat="1" applyFont="1" applyFill="1" applyBorder="1" applyAlignment="1" applyProtection="1">
      <alignment horizontal="center" vertical="center"/>
      <protection locked="0"/>
    </xf>
    <xf numFmtId="3" fontId="6" fillId="2" borderId="15" xfId="0" applyNumberFormat="1" applyFont="1" applyFill="1" applyBorder="1" applyAlignment="1" applyProtection="1">
      <alignment horizontal="center" vertical="center"/>
      <protection locked="0"/>
    </xf>
    <xf numFmtId="4" fontId="6" fillId="2" borderId="15" xfId="0" applyNumberFormat="1" applyFont="1" applyFill="1" applyBorder="1" applyAlignment="1" applyProtection="1">
      <alignment horizontal="center" vertical="center"/>
      <protection locked="0"/>
    </xf>
    <xf numFmtId="4" fontId="6" fillId="2" borderId="46" xfId="0" applyNumberFormat="1" applyFont="1" applyFill="1" applyBorder="1" applyAlignment="1" applyProtection="1">
      <alignment horizontal="center" vertical="center"/>
      <protection locked="0"/>
    </xf>
    <xf numFmtId="3" fontId="6" fillId="2" borderId="12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top" wrapText="1"/>
    </xf>
    <xf numFmtId="0" fontId="3" fillId="2" borderId="0" xfId="0" applyFont="1" applyFill="1" applyAlignment="1" applyProtection="1">
      <alignment vertical="top"/>
      <protection locked="0"/>
    </xf>
    <xf numFmtId="165" fontId="3" fillId="4" borderId="0" xfId="0" applyNumberFormat="1" applyFont="1" applyFill="1" applyAlignment="1" applyProtection="1">
      <alignment vertical="center"/>
      <protection hidden="1"/>
    </xf>
    <xf numFmtId="1" fontId="5" fillId="0" borderId="0" xfId="0" applyNumberFormat="1" applyFont="1" applyAlignment="1" applyProtection="1">
      <alignment horizontal="center" vertical="center"/>
      <protection hidden="1"/>
    </xf>
    <xf numFmtId="2" fontId="5" fillId="0" borderId="0" xfId="0" applyNumberFormat="1" applyFont="1" applyAlignment="1" applyProtection="1">
      <alignment horizontal="center" vertical="center"/>
      <protection hidden="1"/>
    </xf>
    <xf numFmtId="3" fontId="6" fillId="2" borderId="62" xfId="0" applyNumberFormat="1" applyFont="1" applyFill="1" applyBorder="1" applyAlignment="1" applyProtection="1">
      <alignment horizontal="center" vertical="center"/>
      <protection locked="0"/>
    </xf>
    <xf numFmtId="3" fontId="6" fillId="2" borderId="35" xfId="0" applyNumberFormat="1" applyFont="1" applyFill="1" applyBorder="1" applyAlignment="1" applyProtection="1">
      <alignment horizontal="center" vertical="center"/>
      <protection locked="0"/>
    </xf>
    <xf numFmtId="4" fontId="6" fillId="2" borderId="35" xfId="0" applyNumberFormat="1" applyFont="1" applyFill="1" applyBorder="1" applyAlignment="1" applyProtection="1">
      <alignment horizontal="center" vertical="center"/>
      <protection locked="0"/>
    </xf>
    <xf numFmtId="4" fontId="6" fillId="2" borderId="39" xfId="0" applyNumberFormat="1" applyFont="1" applyFill="1" applyBorder="1" applyAlignment="1" applyProtection="1">
      <alignment horizontal="center" vertical="center"/>
      <protection locked="0"/>
    </xf>
    <xf numFmtId="1" fontId="3" fillId="0" borderId="0" xfId="0" applyNumberFormat="1" applyFont="1" applyFill="1" applyBorder="1" applyAlignment="1" applyProtection="1">
      <alignment horizontal="center" vertical="center"/>
      <protection hidden="1"/>
    </xf>
    <xf numFmtId="2" fontId="3" fillId="0" borderId="0" xfId="0" applyNumberFormat="1" applyFont="1" applyFill="1" applyBorder="1" applyAlignment="1" applyProtection="1">
      <alignment horizontal="center" vertical="center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3" fillId="5" borderId="48" xfId="0" applyFont="1" applyFill="1" applyBorder="1" applyAlignment="1" applyProtection="1">
      <alignment horizontal="center" vertical="center"/>
    </xf>
    <xf numFmtId="0" fontId="3" fillId="5" borderId="30" xfId="0" applyFont="1" applyFill="1" applyBorder="1" applyAlignment="1" applyProtection="1">
      <alignment horizontal="center" vertical="center"/>
    </xf>
    <xf numFmtId="0" fontId="3" fillId="5" borderId="31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18" fillId="0" borderId="0" xfId="0" applyFont="1" applyAlignment="1" applyProtection="1">
      <alignment vertical="center"/>
    </xf>
    <xf numFmtId="1" fontId="3" fillId="0" borderId="0" xfId="0" applyNumberFormat="1" applyFont="1" applyFill="1" applyBorder="1" applyAlignment="1" applyProtection="1">
      <alignment horizontal="center" vertical="center"/>
    </xf>
    <xf numFmtId="2" fontId="3" fillId="0" borderId="0" xfId="0" applyNumberFormat="1" applyFont="1" applyFill="1" applyAlignment="1" applyProtection="1">
      <alignment horizontal="center" vertical="center"/>
    </xf>
    <xf numFmtId="165" fontId="5" fillId="0" borderId="0" xfId="0" applyNumberFormat="1" applyFont="1" applyFill="1" applyBorder="1" applyAlignment="1" applyProtection="1">
      <alignment horizontal="center" vertical="center"/>
    </xf>
    <xf numFmtId="0" fontId="26" fillId="2" borderId="31" xfId="0" applyFont="1" applyFill="1" applyBorder="1" applyAlignment="1" applyProtection="1">
      <alignment horizontal="center" vertical="center" wrapText="1"/>
    </xf>
    <xf numFmtId="3" fontId="5" fillId="3" borderId="6" xfId="0" applyNumberFormat="1" applyFont="1" applyFill="1" applyBorder="1" applyAlignment="1" applyProtection="1">
      <alignment horizontal="center" vertical="center"/>
    </xf>
    <xf numFmtId="3" fontId="3" fillId="0" borderId="48" xfId="0" applyNumberFormat="1" applyFont="1" applyBorder="1" applyAlignment="1" applyProtection="1">
      <alignment horizontal="center" vertical="center"/>
      <protection locked="0"/>
    </xf>
    <xf numFmtId="3" fontId="3" fillId="0" borderId="34" xfId="0" applyNumberFormat="1" applyFont="1" applyBorder="1" applyAlignment="1" applyProtection="1">
      <alignment horizontal="center" vertical="center"/>
      <protection locked="0"/>
    </xf>
    <xf numFmtId="3" fontId="5" fillId="3" borderId="22" xfId="0" applyNumberFormat="1" applyFont="1" applyFill="1" applyBorder="1" applyAlignment="1" applyProtection="1">
      <alignment horizontal="center" vertical="center"/>
    </xf>
    <xf numFmtId="3" fontId="3" fillId="0" borderId="47" xfId="0" applyNumberFormat="1" applyFont="1" applyBorder="1" applyAlignment="1" applyProtection="1">
      <alignment horizontal="center" vertical="center"/>
      <protection locked="0"/>
    </xf>
    <xf numFmtId="3" fontId="3" fillId="0" borderId="52" xfId="0" applyNumberFormat="1" applyFont="1" applyBorder="1" applyAlignment="1" applyProtection="1">
      <alignment horizontal="center" vertical="center"/>
      <protection locked="0"/>
    </xf>
    <xf numFmtId="3" fontId="3" fillId="0" borderId="30" xfId="0" applyNumberFormat="1" applyFont="1" applyBorder="1" applyAlignment="1" applyProtection="1">
      <alignment horizontal="center" vertical="center"/>
      <protection locked="0"/>
    </xf>
    <xf numFmtId="3" fontId="3" fillId="0" borderId="31" xfId="0" applyNumberFormat="1" applyFont="1" applyBorder="1" applyAlignment="1" applyProtection="1">
      <alignment horizontal="center" vertical="center"/>
      <protection locked="0"/>
    </xf>
    <xf numFmtId="3" fontId="3" fillId="0" borderId="50" xfId="0" applyNumberFormat="1" applyFont="1" applyBorder="1" applyAlignment="1" applyProtection="1">
      <alignment horizontal="center" vertical="center"/>
      <protection locked="0"/>
    </xf>
    <xf numFmtId="3" fontId="3" fillId="0" borderId="45" xfId="0" applyNumberFormat="1" applyFont="1" applyBorder="1" applyAlignment="1" applyProtection="1">
      <alignment horizontal="center" vertical="center"/>
      <protection locked="0"/>
    </xf>
    <xf numFmtId="3" fontId="3" fillId="2" borderId="48" xfId="0" applyNumberFormat="1" applyFont="1" applyFill="1" applyBorder="1" applyAlignment="1" applyProtection="1">
      <alignment horizontal="center" vertical="center"/>
      <protection locked="0"/>
    </xf>
    <xf numFmtId="3" fontId="3" fillId="2" borderId="30" xfId="0" applyNumberFormat="1" applyFont="1" applyFill="1" applyBorder="1" applyAlignment="1" applyProtection="1">
      <alignment horizontal="center" vertical="center"/>
      <protection locked="0"/>
    </xf>
    <xf numFmtId="3" fontId="3" fillId="2" borderId="31" xfId="0" applyNumberFormat="1" applyFont="1" applyFill="1" applyBorder="1" applyAlignment="1" applyProtection="1">
      <alignment horizontal="center" vertical="center"/>
      <protection locked="0"/>
    </xf>
    <xf numFmtId="3" fontId="3" fillId="5" borderId="48" xfId="0" applyNumberFormat="1" applyFont="1" applyFill="1" applyBorder="1" applyAlignment="1" applyProtection="1">
      <alignment horizontal="center" vertical="center"/>
    </xf>
    <xf numFmtId="3" fontId="3" fillId="5" borderId="34" xfId="0" applyNumberFormat="1" applyFont="1" applyFill="1" applyBorder="1" applyAlignment="1" applyProtection="1">
      <alignment horizontal="center" vertical="center"/>
    </xf>
    <xf numFmtId="3" fontId="3" fillId="5" borderId="30" xfId="0" applyNumberFormat="1" applyFont="1" applyFill="1" applyBorder="1" applyAlignment="1" applyProtection="1">
      <alignment horizontal="center" vertical="center"/>
    </xf>
    <xf numFmtId="3" fontId="3" fillId="5" borderId="31" xfId="0" applyNumberFormat="1" applyFont="1" applyFill="1" applyBorder="1" applyAlignment="1" applyProtection="1">
      <alignment horizontal="center" vertical="center"/>
    </xf>
    <xf numFmtId="3" fontId="5" fillId="3" borderId="53" xfId="0" applyNumberFormat="1" applyFont="1" applyFill="1" applyBorder="1" applyAlignment="1" applyProtection="1">
      <alignment horizontal="center" vertical="center"/>
    </xf>
    <xf numFmtId="3" fontId="3" fillId="0" borderId="27" xfId="0" applyNumberFormat="1" applyFont="1" applyBorder="1" applyAlignment="1" applyProtection="1">
      <alignment horizontal="center" vertical="center"/>
    </xf>
    <xf numFmtId="3" fontId="3" fillId="0" borderId="30" xfId="0" applyNumberFormat="1" applyFont="1" applyBorder="1" applyAlignment="1" applyProtection="1">
      <alignment horizontal="center" vertical="center"/>
    </xf>
    <xf numFmtId="3" fontId="3" fillId="0" borderId="31" xfId="0" applyNumberFormat="1" applyFont="1" applyBorder="1" applyAlignment="1" applyProtection="1">
      <alignment horizontal="center" vertical="center"/>
    </xf>
    <xf numFmtId="4" fontId="5" fillId="3" borderId="7" xfId="0" applyNumberFormat="1" applyFont="1" applyFill="1" applyBorder="1" applyAlignment="1" applyProtection="1">
      <alignment horizontal="center" vertical="center"/>
    </xf>
    <xf numFmtId="4" fontId="5" fillId="3" borderId="8" xfId="0" applyNumberFormat="1" applyFont="1" applyFill="1" applyBorder="1" applyAlignment="1" applyProtection="1">
      <alignment horizontal="center" vertical="center"/>
    </xf>
    <xf numFmtId="4" fontId="3" fillId="0" borderId="10" xfId="0" applyNumberFormat="1" applyFont="1" applyBorder="1" applyAlignment="1" applyProtection="1">
      <alignment horizontal="center" vertical="center"/>
      <protection locked="0"/>
    </xf>
    <xf numFmtId="4" fontId="3" fillId="0" borderId="14" xfId="0" applyNumberFormat="1" applyFont="1" applyBorder="1" applyAlignment="1" applyProtection="1">
      <alignment horizontal="center" vertical="center"/>
      <protection locked="0"/>
    </xf>
    <xf numFmtId="4" fontId="3" fillId="2" borderId="17" xfId="0" applyNumberFormat="1" applyFont="1" applyFill="1" applyBorder="1" applyAlignment="1" applyProtection="1">
      <alignment horizontal="center" vertical="center"/>
      <protection locked="0"/>
    </xf>
    <xf numFmtId="4" fontId="3" fillId="0" borderId="11" xfId="0" applyNumberFormat="1" applyFont="1" applyBorder="1" applyAlignment="1" applyProtection="1">
      <alignment horizontal="center" vertical="center"/>
      <protection locked="0"/>
    </xf>
    <xf numFmtId="4" fontId="3" fillId="2" borderId="33" xfId="0" applyNumberFormat="1" applyFont="1" applyFill="1" applyBorder="1" applyAlignment="1" applyProtection="1">
      <alignment horizontal="center" vertical="center"/>
      <protection locked="0"/>
    </xf>
    <xf numFmtId="4" fontId="3" fillId="0" borderId="17" xfId="0" applyNumberFormat="1" applyFont="1" applyBorder="1" applyAlignment="1" applyProtection="1">
      <alignment horizontal="center" vertical="center"/>
      <protection locked="0"/>
    </xf>
    <xf numFmtId="4" fontId="3" fillId="0" borderId="33" xfId="0" applyNumberFormat="1" applyFont="1" applyBorder="1" applyAlignment="1" applyProtection="1">
      <alignment horizontal="center" vertical="center"/>
      <protection locked="0"/>
    </xf>
    <xf numFmtId="4" fontId="5" fillId="3" borderId="21" xfId="0" applyNumberFormat="1" applyFont="1" applyFill="1" applyBorder="1" applyAlignment="1" applyProtection="1">
      <alignment horizontal="center" vertical="center"/>
    </xf>
    <xf numFmtId="4" fontId="3" fillId="0" borderId="49" xfId="0" applyNumberFormat="1" applyFont="1" applyBorder="1" applyAlignment="1" applyProtection="1">
      <alignment horizontal="center" vertical="center"/>
      <protection locked="0"/>
    </xf>
    <xf numFmtId="4" fontId="3" fillId="0" borderId="35" xfId="0" applyNumberFormat="1" applyFont="1" applyBorder="1" applyAlignment="1" applyProtection="1">
      <alignment horizontal="center" vertical="center"/>
      <protection locked="0"/>
    </xf>
    <xf numFmtId="4" fontId="3" fillId="0" borderId="39" xfId="0" applyNumberFormat="1" applyFont="1" applyBorder="1" applyAlignment="1" applyProtection="1">
      <alignment horizontal="center" vertical="center"/>
      <protection locked="0"/>
    </xf>
    <xf numFmtId="4" fontId="3" fillId="0" borderId="16" xfId="0" applyNumberFormat="1" applyFont="1" applyBorder="1" applyAlignment="1" applyProtection="1">
      <alignment horizontal="center" vertical="center"/>
      <protection locked="0"/>
    </xf>
    <xf numFmtId="4" fontId="3" fillId="0" borderId="32" xfId="0" applyNumberFormat="1" applyFont="1" applyBorder="1" applyAlignment="1" applyProtection="1">
      <alignment horizontal="center" vertical="center"/>
      <protection locked="0"/>
    </xf>
    <xf numFmtId="4" fontId="3" fillId="2" borderId="35" xfId="0" applyNumberFormat="1" applyFont="1" applyFill="1" applyBorder="1" applyAlignment="1" applyProtection="1">
      <alignment horizontal="center" vertical="center"/>
      <protection locked="0"/>
    </xf>
    <xf numFmtId="4" fontId="3" fillId="2" borderId="10" xfId="0" applyNumberFormat="1" applyFont="1" applyFill="1" applyBorder="1" applyAlignment="1" applyProtection="1">
      <alignment horizontal="center" vertical="center"/>
      <protection locked="0"/>
    </xf>
    <xf numFmtId="4" fontId="3" fillId="2" borderId="14" xfId="0" applyNumberFormat="1" applyFont="1" applyFill="1" applyBorder="1" applyAlignment="1" applyProtection="1">
      <alignment horizontal="center" vertical="center"/>
      <protection locked="0"/>
    </xf>
    <xf numFmtId="4" fontId="3" fillId="2" borderId="16" xfId="0" applyNumberFormat="1" applyFont="1" applyFill="1" applyBorder="1" applyAlignment="1" applyProtection="1">
      <alignment horizontal="center" vertical="center"/>
      <protection locked="0"/>
    </xf>
    <xf numFmtId="4" fontId="3" fillId="2" borderId="32" xfId="0" applyNumberFormat="1" applyFont="1" applyFill="1" applyBorder="1" applyAlignment="1" applyProtection="1">
      <alignment horizontal="center" vertical="center"/>
      <protection locked="0"/>
    </xf>
    <xf numFmtId="4" fontId="3" fillId="2" borderId="11" xfId="0" applyNumberFormat="1" applyFont="1" applyFill="1" applyBorder="1" applyAlignment="1" applyProtection="1">
      <alignment horizontal="center" vertical="center"/>
      <protection locked="0"/>
    </xf>
    <xf numFmtId="4" fontId="3" fillId="5" borderId="10" xfId="0" applyNumberFormat="1" applyFont="1" applyFill="1" applyBorder="1" applyAlignment="1" applyProtection="1">
      <alignment horizontal="center" vertical="center"/>
    </xf>
    <xf numFmtId="4" fontId="3" fillId="5" borderId="14" xfId="0" applyNumberFormat="1" applyFont="1" applyFill="1" applyBorder="1" applyAlignment="1" applyProtection="1">
      <alignment horizontal="center" vertical="center"/>
    </xf>
    <xf numFmtId="4" fontId="3" fillId="5" borderId="17" xfId="0" applyNumberFormat="1" applyFont="1" applyFill="1" applyBorder="1" applyAlignment="1" applyProtection="1">
      <alignment horizontal="center" vertical="center"/>
    </xf>
    <xf numFmtId="4" fontId="3" fillId="5" borderId="11" xfId="0" applyNumberFormat="1" applyFont="1" applyFill="1" applyBorder="1" applyAlignment="1" applyProtection="1">
      <alignment horizontal="center" vertical="center"/>
    </xf>
    <xf numFmtId="4" fontId="3" fillId="5" borderId="33" xfId="0" applyNumberFormat="1" applyFont="1" applyFill="1" applyBorder="1" applyAlignment="1" applyProtection="1">
      <alignment horizontal="center" vertical="center"/>
    </xf>
    <xf numFmtId="4" fontId="3" fillId="5" borderId="16" xfId="0" applyNumberFormat="1" applyFont="1" applyFill="1" applyBorder="1" applyAlignment="1" applyProtection="1">
      <alignment horizontal="center" vertical="center"/>
    </xf>
    <xf numFmtId="4" fontId="3" fillId="5" borderId="32" xfId="0" applyNumberFormat="1" applyFont="1" applyFill="1" applyBorder="1" applyAlignment="1" applyProtection="1">
      <alignment horizontal="center" vertical="center"/>
    </xf>
    <xf numFmtId="4" fontId="5" fillId="3" borderId="54" xfId="0" applyNumberFormat="1" applyFont="1" applyFill="1" applyBorder="1" applyAlignment="1" applyProtection="1">
      <alignment horizontal="center" vertical="center"/>
    </xf>
    <xf numFmtId="4" fontId="5" fillId="3" borderId="55" xfId="0" applyNumberFormat="1" applyFont="1" applyFill="1" applyBorder="1" applyAlignment="1" applyProtection="1">
      <alignment horizontal="center" vertical="center"/>
    </xf>
    <xf numFmtId="4" fontId="3" fillId="0" borderId="28" xfId="0" applyNumberFormat="1" applyFont="1" applyBorder="1" applyAlignment="1" applyProtection="1">
      <alignment horizontal="center" vertical="center"/>
    </xf>
    <xf numFmtId="4" fontId="3" fillId="0" borderId="29" xfId="0" applyNumberFormat="1" applyFont="1" applyBorder="1" applyAlignment="1" applyProtection="1">
      <alignment horizontal="center" vertical="center"/>
    </xf>
    <xf numFmtId="4" fontId="3" fillId="0" borderId="16" xfId="0" applyNumberFormat="1" applyFont="1" applyBorder="1" applyAlignment="1" applyProtection="1">
      <alignment horizontal="center" vertical="center"/>
    </xf>
    <xf numFmtId="4" fontId="3" fillId="0" borderId="17" xfId="0" applyNumberFormat="1" applyFont="1" applyBorder="1" applyAlignment="1" applyProtection="1">
      <alignment horizontal="center" vertical="center"/>
    </xf>
    <xf numFmtId="4" fontId="3" fillId="0" borderId="32" xfId="0" applyNumberFormat="1" applyFont="1" applyBorder="1" applyAlignment="1" applyProtection="1">
      <alignment horizontal="center" vertical="center"/>
    </xf>
    <xf numFmtId="4" fontId="3" fillId="0" borderId="33" xfId="0" applyNumberFormat="1" applyFont="1" applyBorder="1" applyAlignment="1" applyProtection="1">
      <alignment horizontal="center" vertical="center"/>
    </xf>
    <xf numFmtId="4" fontId="3" fillId="0" borderId="0" xfId="0" applyNumberFormat="1" applyFont="1" applyAlignment="1" applyProtection="1">
      <alignment vertical="center"/>
      <protection hidden="1"/>
    </xf>
    <xf numFmtId="0" fontId="10" fillId="2" borderId="0" xfId="0" applyFont="1" applyFill="1" applyAlignment="1" applyProtection="1">
      <alignment horizontal="center" vertical="center"/>
      <protection locked="0"/>
    </xf>
    <xf numFmtId="4" fontId="17" fillId="2" borderId="0" xfId="0" applyNumberFormat="1" applyFont="1" applyFill="1" applyBorder="1" applyAlignment="1" applyProtection="1">
      <alignment horizontal="center" vertical="top"/>
      <protection locked="0"/>
    </xf>
    <xf numFmtId="0" fontId="12" fillId="0" borderId="0" xfId="0" applyFont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top"/>
    </xf>
    <xf numFmtId="0" fontId="29" fillId="0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vertical="center"/>
      <protection locked="0"/>
    </xf>
    <xf numFmtId="0" fontId="30" fillId="2" borderId="0" xfId="0" applyFont="1" applyFill="1" applyBorder="1" applyAlignment="1" applyProtection="1">
      <alignment vertical="center" wrapText="1"/>
    </xf>
    <xf numFmtId="0" fontId="31" fillId="2" borderId="0" xfId="0" applyFont="1" applyFill="1" applyBorder="1" applyAlignment="1" applyProtection="1">
      <alignment vertical="center" wrapText="1"/>
    </xf>
    <xf numFmtId="0" fontId="6" fillId="2" borderId="48" xfId="0" applyFont="1" applyFill="1" applyBorder="1" applyAlignment="1" applyProtection="1">
      <alignment horizontal="center" vertical="center"/>
    </xf>
    <xf numFmtId="3" fontId="32" fillId="2" borderId="0" xfId="0" applyNumberFormat="1" applyFont="1" applyFill="1" applyAlignment="1" applyProtection="1">
      <alignment horizontal="center" vertical="center"/>
      <protection locked="0"/>
    </xf>
    <xf numFmtId="3" fontId="10" fillId="2" borderId="27" xfId="0" applyNumberFormat="1" applyFont="1" applyFill="1" applyBorder="1" applyAlignment="1" applyProtection="1">
      <alignment horizontal="center" vertical="center"/>
      <protection locked="0"/>
    </xf>
    <xf numFmtId="3" fontId="10" fillId="2" borderId="28" xfId="0" applyNumberFormat="1" applyFont="1" applyFill="1" applyBorder="1" applyAlignment="1" applyProtection="1">
      <alignment horizontal="center" vertical="center"/>
      <protection locked="0"/>
    </xf>
    <xf numFmtId="3" fontId="10" fillId="2" borderId="29" xfId="0" applyNumberFormat="1" applyFont="1" applyFill="1" applyBorder="1" applyAlignment="1" applyProtection="1">
      <alignment horizontal="center" vertical="center"/>
      <protection locked="0"/>
    </xf>
    <xf numFmtId="0" fontId="6" fillId="2" borderId="30" xfId="0" applyFont="1" applyFill="1" applyBorder="1" applyAlignment="1" applyProtection="1">
      <alignment horizontal="center" vertical="center"/>
    </xf>
    <xf numFmtId="3" fontId="6" fillId="2" borderId="48" xfId="0" applyNumberFormat="1" applyFont="1" applyFill="1" applyBorder="1" applyAlignment="1" applyProtection="1">
      <alignment horizontal="center" vertical="center"/>
      <protection locked="0"/>
    </xf>
    <xf numFmtId="3" fontId="6" fillId="2" borderId="47" xfId="0" applyNumberFormat="1" applyFont="1" applyFill="1" applyBorder="1" applyAlignment="1" applyProtection="1">
      <alignment horizontal="center" vertical="center"/>
      <protection locked="0"/>
    </xf>
    <xf numFmtId="4" fontId="10" fillId="2" borderId="31" xfId="0" applyNumberFormat="1" applyFont="1" applyFill="1" applyBorder="1" applyAlignment="1" applyProtection="1">
      <alignment horizontal="center" vertical="center"/>
      <protection locked="0"/>
    </xf>
    <xf numFmtId="4" fontId="10" fillId="2" borderId="32" xfId="0" applyNumberFormat="1" applyFont="1" applyFill="1" applyBorder="1" applyAlignment="1" applyProtection="1">
      <alignment horizontal="center" vertical="center"/>
      <protection locked="0"/>
    </xf>
    <xf numFmtId="4" fontId="10" fillId="2" borderId="33" xfId="0" applyNumberFormat="1" applyFont="1" applyFill="1" applyBorder="1" applyAlignment="1" applyProtection="1">
      <alignment horizontal="center" vertical="center"/>
      <protection locked="0"/>
    </xf>
    <xf numFmtId="0" fontId="6" fillId="2" borderId="30" xfId="0" applyFont="1" applyFill="1" applyBorder="1" applyAlignment="1" applyProtection="1">
      <alignment horizontal="center" vertical="center" wrapText="1"/>
    </xf>
    <xf numFmtId="4" fontId="6" fillId="2" borderId="50" xfId="0" applyNumberFormat="1" applyFont="1" applyFill="1" applyBorder="1" applyAlignment="1" applyProtection="1">
      <alignment horizontal="center" vertical="center"/>
      <protection locked="0"/>
    </xf>
    <xf numFmtId="3" fontId="6" fillId="2" borderId="50" xfId="0" applyNumberFormat="1" applyFont="1" applyFill="1" applyBorder="1" applyAlignment="1" applyProtection="1">
      <alignment horizontal="center" vertical="center"/>
      <protection locked="0"/>
    </xf>
    <xf numFmtId="0" fontId="6" fillId="2" borderId="31" xfId="0" applyFont="1" applyFill="1" applyBorder="1" applyAlignment="1" applyProtection="1">
      <alignment horizontal="center" vertical="center" wrapText="1"/>
    </xf>
    <xf numFmtId="4" fontId="6" fillId="2" borderId="45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vertical="center"/>
    </xf>
    <xf numFmtId="0" fontId="15" fillId="2" borderId="0" xfId="0" applyFont="1" applyFill="1" applyBorder="1" applyAlignment="1" applyProtection="1">
      <alignment horizontal="left" vertical="center" wrapText="1"/>
    </xf>
    <xf numFmtId="0" fontId="10" fillId="2" borderId="0" xfId="0" applyFont="1" applyFill="1" applyBorder="1" applyAlignment="1" applyProtection="1">
      <alignment horizontal="left" vertical="center" wrapText="1"/>
    </xf>
    <xf numFmtId="0" fontId="3" fillId="0" borderId="0" xfId="0" applyFont="1" applyAlignment="1" applyProtection="1">
      <protection hidden="1"/>
    </xf>
    <xf numFmtId="0" fontId="12" fillId="0" borderId="0" xfId="0" applyFont="1" applyBorder="1" applyAlignment="1" applyProtection="1">
      <alignment horizontal="center"/>
      <protection locked="0"/>
    </xf>
    <xf numFmtId="0" fontId="3" fillId="0" borderId="50" xfId="0" applyFont="1" applyBorder="1" applyAlignment="1" applyProtection="1">
      <alignment horizontal="center" vertical="center"/>
    </xf>
    <xf numFmtId="0" fontId="3" fillId="0" borderId="68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vertical="center"/>
      <protection hidden="1"/>
    </xf>
    <xf numFmtId="3" fontId="3" fillId="0" borderId="27" xfId="0" applyNumberFormat="1" applyFont="1" applyFill="1" applyBorder="1" applyAlignment="1" applyProtection="1">
      <alignment horizontal="center" vertical="center"/>
      <protection locked="0"/>
    </xf>
    <xf numFmtId="4" fontId="3" fillId="0" borderId="28" xfId="0" applyNumberFormat="1" applyFont="1" applyFill="1" applyBorder="1" applyAlignment="1" applyProtection="1">
      <alignment horizontal="center" vertical="center"/>
      <protection locked="0"/>
    </xf>
    <xf numFmtId="4" fontId="3" fillId="0" borderId="29" xfId="0" applyNumberFormat="1" applyFont="1" applyFill="1" applyBorder="1" applyAlignment="1" applyProtection="1">
      <alignment horizontal="center" vertical="center"/>
      <protection locked="0"/>
    </xf>
    <xf numFmtId="3" fontId="3" fillId="0" borderId="13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vertical="center"/>
      <protection hidden="1"/>
    </xf>
    <xf numFmtId="3" fontId="3" fillId="0" borderId="31" xfId="0" applyNumberFormat="1" applyFont="1" applyFill="1" applyBorder="1" applyAlignment="1" applyProtection="1">
      <alignment horizontal="center" vertical="center"/>
      <protection locked="0"/>
    </xf>
    <xf numFmtId="4" fontId="3" fillId="0" borderId="32" xfId="0" applyNumberFormat="1" applyFont="1" applyFill="1" applyBorder="1" applyAlignment="1" applyProtection="1">
      <alignment horizontal="center" vertical="center"/>
      <protection locked="0"/>
    </xf>
    <xf numFmtId="4" fontId="3" fillId="0" borderId="33" xfId="0" applyNumberFormat="1" applyFont="1" applyFill="1" applyBorder="1" applyAlignment="1" applyProtection="1">
      <alignment horizontal="center" vertical="center"/>
      <protection locked="0"/>
    </xf>
    <xf numFmtId="3" fontId="3" fillId="0" borderId="45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vertical="center"/>
      <protection hidden="1"/>
    </xf>
    <xf numFmtId="0" fontId="3" fillId="0" borderId="1" xfId="0" applyFont="1" applyBorder="1" applyAlignment="1" applyProtection="1">
      <alignment vertical="center"/>
      <protection hidden="1"/>
    </xf>
    <xf numFmtId="0" fontId="12" fillId="0" borderId="0" xfId="0" applyFont="1" applyBorder="1" applyAlignment="1" applyProtection="1">
      <alignment horizontal="center" vertical="center" wrapText="1"/>
    </xf>
    <xf numFmtId="3" fontId="5" fillId="0" borderId="0" xfId="0" applyNumberFormat="1" applyFont="1" applyFill="1" applyBorder="1" applyAlignment="1" applyProtection="1">
      <alignment horizontal="center" vertical="center"/>
      <protection locked="0"/>
    </xf>
    <xf numFmtId="4" fontId="5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vertical="center"/>
      <protection hidden="1"/>
    </xf>
    <xf numFmtId="0" fontId="3" fillId="0" borderId="20" xfId="0" applyFont="1" applyBorder="1" applyAlignment="1" applyProtection="1">
      <alignment vertical="center"/>
      <protection hidden="1"/>
    </xf>
    <xf numFmtId="0" fontId="5" fillId="0" borderId="0" xfId="0" applyFont="1" applyFill="1" applyBorder="1" applyAlignment="1" applyProtection="1">
      <alignment horizontal="left" vertical="center"/>
    </xf>
    <xf numFmtId="0" fontId="40" fillId="0" borderId="0" xfId="0" applyFont="1" applyAlignment="1" applyProtection="1">
      <alignment horizontal="right" vertical="center"/>
      <protection hidden="1"/>
    </xf>
    <xf numFmtId="0" fontId="40" fillId="0" borderId="0" xfId="0" applyFont="1" applyAlignment="1" applyProtection="1">
      <alignment vertical="center"/>
      <protection hidden="1"/>
    </xf>
    <xf numFmtId="3" fontId="3" fillId="0" borderId="0" xfId="0" applyNumberFormat="1" applyFont="1" applyAlignment="1" applyProtection="1">
      <alignment horizontal="center" vertical="center"/>
    </xf>
    <xf numFmtId="4" fontId="3" fillId="0" borderId="0" xfId="0" applyNumberFormat="1" applyFont="1" applyAlignment="1" applyProtection="1">
      <alignment horizontal="center" vertical="center"/>
    </xf>
    <xf numFmtId="0" fontId="17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/>
      <protection hidden="1"/>
    </xf>
    <xf numFmtId="3" fontId="32" fillId="2" borderId="0" xfId="0" applyNumberFormat="1" applyFont="1" applyFill="1" applyAlignment="1" applyProtection="1">
      <alignment horizontal="center" vertical="center"/>
    </xf>
    <xf numFmtId="3" fontId="6" fillId="2" borderId="49" xfId="0" applyNumberFormat="1" applyFont="1" applyFill="1" applyBorder="1" applyAlignment="1" applyProtection="1">
      <alignment horizontal="center" vertical="center"/>
      <protection locked="0"/>
    </xf>
    <xf numFmtId="4" fontId="6" fillId="2" borderId="70" xfId="0" applyNumberFormat="1" applyFont="1" applyFill="1" applyBorder="1" applyAlignment="1" applyProtection="1">
      <alignment horizontal="center" vertical="center"/>
      <protection locked="0"/>
    </xf>
    <xf numFmtId="3" fontId="4" fillId="5" borderId="12" xfId="0" applyNumberFormat="1" applyFont="1" applyFill="1" applyBorder="1" applyAlignment="1" applyProtection="1">
      <alignment horizontal="center" vertical="center"/>
    </xf>
    <xf numFmtId="4" fontId="4" fillId="5" borderId="46" xfId="0" applyNumberFormat="1" applyFont="1" applyFill="1" applyBorder="1" applyAlignment="1" applyProtection="1">
      <alignment horizontal="center" vertical="center"/>
    </xf>
    <xf numFmtId="3" fontId="6" fillId="2" borderId="72" xfId="0" applyNumberFormat="1" applyFont="1" applyFill="1" applyBorder="1" applyAlignment="1" applyProtection="1">
      <alignment horizontal="center" vertical="center"/>
      <protection locked="0"/>
    </xf>
    <xf numFmtId="3" fontId="6" fillId="2" borderId="73" xfId="0" applyNumberFormat="1" applyFont="1" applyFill="1" applyBorder="1" applyAlignment="1" applyProtection="1">
      <alignment horizontal="center" vertical="center"/>
      <protection locked="0"/>
    </xf>
    <xf numFmtId="3" fontId="6" fillId="2" borderId="74" xfId="0" applyNumberFormat="1" applyFont="1" applyFill="1" applyBorder="1" applyAlignment="1" applyProtection="1">
      <alignment horizontal="center" vertical="center"/>
      <protection locked="0"/>
    </xf>
    <xf numFmtId="3" fontId="6" fillId="2" borderId="71" xfId="0" applyNumberFormat="1" applyFont="1" applyFill="1" applyBorder="1" applyAlignment="1" applyProtection="1">
      <alignment horizontal="center" vertical="center"/>
      <protection locked="0"/>
    </xf>
    <xf numFmtId="3" fontId="6" fillId="2" borderId="75" xfId="0" applyNumberFormat="1" applyFont="1" applyFill="1" applyBorder="1" applyAlignment="1" applyProtection="1">
      <alignment horizontal="center" vertical="center"/>
      <protection locked="0"/>
    </xf>
    <xf numFmtId="3" fontId="6" fillId="2" borderId="76" xfId="0" applyNumberFormat="1" applyFont="1" applyFill="1" applyBorder="1" applyAlignment="1" applyProtection="1">
      <alignment horizontal="center" vertical="center"/>
      <protection locked="0"/>
    </xf>
    <xf numFmtId="4" fontId="4" fillId="5" borderId="15" xfId="0" applyNumberFormat="1" applyFont="1" applyFill="1" applyBorder="1" applyAlignment="1" applyProtection="1">
      <alignment horizontal="center" vertical="center"/>
    </xf>
    <xf numFmtId="166" fontId="6" fillId="2" borderId="76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hidden="1"/>
    </xf>
    <xf numFmtId="3" fontId="3" fillId="0" borderId="0" xfId="0" applyNumberFormat="1" applyFont="1" applyAlignment="1" applyProtection="1">
      <alignment horizontal="center" vertical="center"/>
      <protection hidden="1"/>
    </xf>
    <xf numFmtId="3" fontId="6" fillId="2" borderId="13" xfId="0" applyNumberFormat="1" applyFont="1" applyFill="1" applyBorder="1" applyAlignment="1" applyProtection="1">
      <alignment horizontal="center" vertical="center"/>
      <protection locked="0"/>
    </xf>
    <xf numFmtId="4" fontId="6" fillId="2" borderId="17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33" xfId="0" applyNumberFormat="1" applyFont="1" applyFill="1" applyBorder="1" applyAlignment="1" applyProtection="1">
      <alignment horizontal="center" vertical="center" wrapText="1"/>
      <protection locked="0"/>
    </xf>
    <xf numFmtId="3" fontId="4" fillId="5" borderId="15" xfId="0" applyNumberFormat="1" applyFont="1" applyFill="1" applyBorder="1" applyAlignment="1" applyProtection="1">
      <alignment horizontal="center" vertical="center"/>
    </xf>
    <xf numFmtId="3" fontId="4" fillId="3" borderId="12" xfId="0" applyNumberFormat="1" applyFont="1" applyFill="1" applyBorder="1" applyAlignment="1" applyProtection="1">
      <alignment horizontal="center" vertical="center"/>
    </xf>
    <xf numFmtId="3" fontId="4" fillId="3" borderId="15" xfId="0" applyNumberFormat="1" applyFont="1" applyFill="1" applyBorder="1" applyAlignment="1" applyProtection="1">
      <alignment horizontal="center" vertical="center"/>
    </xf>
    <xf numFmtId="4" fontId="4" fillId="3" borderId="15" xfId="0" applyNumberFormat="1" applyFont="1" applyFill="1" applyBorder="1" applyAlignment="1" applyProtection="1">
      <alignment horizontal="center" vertical="center"/>
    </xf>
    <xf numFmtId="4" fontId="4" fillId="3" borderId="46" xfId="0" applyNumberFormat="1" applyFont="1" applyFill="1" applyBorder="1" applyAlignment="1" applyProtection="1">
      <alignment horizontal="center" vertical="center"/>
    </xf>
    <xf numFmtId="3" fontId="5" fillId="5" borderId="34" xfId="0" applyNumberFormat="1" applyFont="1" applyFill="1" applyBorder="1" applyAlignment="1" applyProtection="1">
      <alignment horizontal="center" vertical="center"/>
    </xf>
    <xf numFmtId="4" fontId="5" fillId="5" borderId="11" xfId="0" applyNumberFormat="1" applyFont="1" applyFill="1" applyBorder="1" applyAlignment="1" applyProtection="1">
      <alignment horizontal="center" vertical="center"/>
    </xf>
    <xf numFmtId="4" fontId="5" fillId="5" borderId="67" xfId="0" applyNumberFormat="1" applyFont="1" applyFill="1" applyBorder="1" applyAlignment="1" applyProtection="1">
      <alignment horizontal="center" vertical="center"/>
    </xf>
    <xf numFmtId="3" fontId="5" fillId="5" borderId="52" xfId="0" applyNumberFormat="1" applyFont="1" applyFill="1" applyBorder="1" applyAlignment="1" applyProtection="1">
      <alignment horizontal="center" vertical="center"/>
    </xf>
    <xf numFmtId="3" fontId="4" fillId="5" borderId="44" xfId="0" applyNumberFormat="1" applyFont="1" applyFill="1" applyBorder="1" applyAlignment="1" applyProtection="1">
      <alignment horizontal="center" vertical="center"/>
    </xf>
    <xf numFmtId="3" fontId="4" fillId="3" borderId="44" xfId="0" applyNumberFormat="1" applyFont="1" applyFill="1" applyBorder="1" applyAlignment="1" applyProtection="1">
      <alignment horizontal="center" vertical="center"/>
    </xf>
    <xf numFmtId="3" fontId="4" fillId="3" borderId="38" xfId="0" applyNumberFormat="1" applyFont="1" applyFill="1" applyBorder="1" applyAlignment="1" applyProtection="1">
      <alignment horizontal="center" vertical="center"/>
    </xf>
    <xf numFmtId="4" fontId="4" fillId="3" borderId="38" xfId="0" applyNumberFormat="1" applyFont="1" applyFill="1" applyBorder="1" applyAlignment="1" applyProtection="1">
      <alignment horizontal="center" vertical="center"/>
    </xf>
    <xf numFmtId="4" fontId="4" fillId="3" borderId="56" xfId="0" applyNumberFormat="1" applyFont="1" applyFill="1" applyBorder="1" applyAlignment="1" applyProtection="1">
      <alignment horizontal="center" vertical="center"/>
    </xf>
    <xf numFmtId="3" fontId="6" fillId="4" borderId="17" xfId="0" applyNumberFormat="1" applyFont="1" applyFill="1" applyBorder="1" applyAlignment="1" applyProtection="1">
      <alignment horizontal="center" vertical="center"/>
      <protection locked="0"/>
    </xf>
    <xf numFmtId="4" fontId="6" fillId="4" borderId="38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37" xfId="0" applyFont="1" applyFill="1" applyBorder="1" applyAlignment="1" applyProtection="1">
      <alignment vertical="center" wrapText="1"/>
    </xf>
    <xf numFmtId="0" fontId="6" fillId="2" borderId="38" xfId="0" applyFont="1" applyFill="1" applyBorder="1" applyAlignment="1" applyProtection="1">
      <alignment vertical="center" wrapText="1"/>
    </xf>
    <xf numFmtId="4" fontId="4" fillId="5" borderId="38" xfId="0" applyNumberFormat="1" applyFont="1" applyFill="1" applyBorder="1" applyAlignment="1" applyProtection="1">
      <alignment horizontal="center" vertical="center"/>
    </xf>
    <xf numFmtId="0" fontId="6" fillId="2" borderId="57" xfId="0" applyFont="1" applyFill="1" applyBorder="1" applyAlignment="1" applyProtection="1">
      <alignment vertical="center" wrapText="1"/>
    </xf>
    <xf numFmtId="0" fontId="6" fillId="2" borderId="56" xfId="0" applyFont="1" applyFill="1" applyBorder="1" applyAlignment="1" applyProtection="1">
      <alignment vertical="center" wrapText="1"/>
    </xf>
    <xf numFmtId="4" fontId="4" fillId="5" borderId="56" xfId="0" applyNumberFormat="1" applyFont="1" applyFill="1" applyBorder="1" applyAlignment="1" applyProtection="1">
      <alignment horizontal="center" vertical="center"/>
    </xf>
    <xf numFmtId="3" fontId="4" fillId="5" borderId="38" xfId="0" applyNumberFormat="1" applyFont="1" applyFill="1" applyBorder="1" applyAlignment="1" applyProtection="1">
      <alignment horizontal="center" vertical="center"/>
    </xf>
    <xf numFmtId="0" fontId="6" fillId="2" borderId="58" xfId="0" applyFont="1" applyFill="1" applyBorder="1" applyAlignment="1" applyProtection="1">
      <alignment vertical="center" wrapText="1"/>
    </xf>
    <xf numFmtId="0" fontId="6" fillId="2" borderId="44" xfId="0" applyFont="1" applyFill="1" applyBorder="1" applyAlignment="1" applyProtection="1">
      <alignment vertical="center" wrapText="1"/>
    </xf>
    <xf numFmtId="0" fontId="3" fillId="0" borderId="0" xfId="0" applyFont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wrapText="1"/>
    </xf>
    <xf numFmtId="4" fontId="4" fillId="0" borderId="0" xfId="0" applyNumberFormat="1" applyFont="1" applyFill="1" applyBorder="1" applyAlignment="1" applyProtection="1">
      <alignment horizontal="center"/>
      <protection locked="0"/>
    </xf>
    <xf numFmtId="0" fontId="3" fillId="2" borderId="0" xfId="0" applyFont="1" applyFill="1" applyAlignment="1" applyProtection="1">
      <protection locked="0"/>
    </xf>
    <xf numFmtId="0" fontId="10" fillId="2" borderId="0" xfId="0" applyFont="1" applyFill="1" applyAlignment="1" applyProtection="1">
      <protection locked="0"/>
    </xf>
    <xf numFmtId="4" fontId="32" fillId="2" borderId="0" xfId="0" applyNumberFormat="1" applyFont="1" applyFill="1" applyAlignment="1" applyProtection="1">
      <alignment horizontal="center" vertical="center"/>
    </xf>
    <xf numFmtId="0" fontId="26" fillId="2" borderId="33" xfId="0" applyFont="1" applyFill="1" applyBorder="1" applyAlignment="1" applyProtection="1">
      <alignment horizontal="center" vertical="center" wrapText="1"/>
    </xf>
    <xf numFmtId="3" fontId="3" fillId="0" borderId="48" xfId="0" applyNumberFormat="1" applyFont="1" applyBorder="1" applyAlignment="1" applyProtection="1">
      <alignment horizontal="center" vertical="center"/>
    </xf>
    <xf numFmtId="4" fontId="3" fillId="0" borderId="10" xfId="0" applyNumberFormat="1" applyFont="1" applyBorder="1" applyAlignment="1" applyProtection="1">
      <alignment horizontal="center" vertical="center"/>
    </xf>
    <xf numFmtId="4" fontId="3" fillId="0" borderId="14" xfId="0" applyNumberFormat="1" applyFont="1" applyBorder="1" applyAlignment="1" applyProtection="1">
      <alignment horizontal="center" vertical="center"/>
    </xf>
    <xf numFmtId="3" fontId="3" fillId="0" borderId="47" xfId="0" applyNumberFormat="1" applyFont="1" applyBorder="1" applyAlignment="1" applyProtection="1">
      <alignment horizontal="center" vertical="center"/>
    </xf>
    <xf numFmtId="4" fontId="3" fillId="0" borderId="49" xfId="0" applyNumberFormat="1" applyFont="1" applyBorder="1" applyAlignment="1" applyProtection="1">
      <alignment horizontal="center" vertical="center"/>
    </xf>
    <xf numFmtId="4" fontId="3" fillId="2" borderId="17" xfId="0" applyNumberFormat="1" applyFont="1" applyFill="1" applyBorder="1" applyAlignment="1" applyProtection="1">
      <alignment horizontal="center" vertical="center"/>
    </xf>
    <xf numFmtId="4" fontId="3" fillId="0" borderId="35" xfId="0" applyNumberFormat="1" applyFont="1" applyBorder="1" applyAlignment="1" applyProtection="1">
      <alignment horizontal="center" vertical="center"/>
    </xf>
    <xf numFmtId="3" fontId="3" fillId="0" borderId="34" xfId="0" applyNumberFormat="1" applyFont="1" applyBorder="1" applyAlignment="1" applyProtection="1">
      <alignment horizontal="center" vertical="center"/>
    </xf>
    <xf numFmtId="4" fontId="3" fillId="0" borderId="11" xfId="0" applyNumberFormat="1" applyFont="1" applyBorder="1" applyAlignment="1" applyProtection="1">
      <alignment horizontal="center" vertical="center"/>
    </xf>
    <xf numFmtId="4" fontId="3" fillId="2" borderId="33" xfId="0" applyNumberFormat="1" applyFont="1" applyFill="1" applyBorder="1" applyAlignment="1" applyProtection="1">
      <alignment horizontal="center" vertical="center"/>
    </xf>
    <xf numFmtId="3" fontId="3" fillId="0" borderId="52" xfId="0" applyNumberFormat="1" applyFont="1" applyBorder="1" applyAlignment="1" applyProtection="1">
      <alignment horizontal="center" vertical="center"/>
    </xf>
    <xf numFmtId="4" fontId="3" fillId="0" borderId="39" xfId="0" applyNumberFormat="1" applyFont="1" applyBorder="1" applyAlignment="1" applyProtection="1">
      <alignment horizontal="center" vertical="center"/>
    </xf>
    <xf numFmtId="3" fontId="3" fillId="0" borderId="48" xfId="0" applyNumberFormat="1" applyFont="1" applyFill="1" applyBorder="1" applyAlignment="1" applyProtection="1">
      <alignment horizontal="center" vertical="center"/>
      <protection locked="0"/>
    </xf>
    <xf numFmtId="4" fontId="3" fillId="0" borderId="10" xfId="0" applyNumberFormat="1" applyFont="1" applyFill="1" applyBorder="1" applyAlignment="1" applyProtection="1">
      <alignment horizontal="center" vertical="center"/>
      <protection locked="0"/>
    </xf>
    <xf numFmtId="4" fontId="3" fillId="0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48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4" fontId="6" fillId="2" borderId="34" xfId="0" applyNumberFormat="1" applyFont="1" applyFill="1" applyBorder="1" applyAlignment="1" applyProtection="1">
      <alignment horizontal="center" vertical="center"/>
      <protection locked="0"/>
    </xf>
    <xf numFmtId="4" fontId="6" fillId="2" borderId="11" xfId="0" applyNumberFormat="1" applyFont="1" applyFill="1" applyBorder="1" applyAlignment="1" applyProtection="1">
      <alignment horizontal="center" vertical="center"/>
      <protection locked="0"/>
    </xf>
    <xf numFmtId="4" fontId="6" fillId="2" borderId="67" xfId="0" applyNumberFormat="1" applyFont="1" applyFill="1" applyBorder="1" applyAlignment="1" applyProtection="1">
      <alignment horizontal="center" vertical="center"/>
      <protection locked="0"/>
    </xf>
    <xf numFmtId="0" fontId="33" fillId="5" borderId="31" xfId="0" applyFont="1" applyFill="1" applyBorder="1" applyAlignment="1" applyProtection="1">
      <alignment horizontal="center" vertical="center" wrapText="1"/>
    </xf>
    <xf numFmtId="0" fontId="33" fillId="5" borderId="32" xfId="0" applyFont="1" applyFill="1" applyBorder="1" applyAlignment="1" applyProtection="1">
      <alignment horizontal="center" vertical="center" wrapText="1"/>
    </xf>
    <xf numFmtId="0" fontId="33" fillId="5" borderId="33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vertical="center" wrapText="1"/>
    </xf>
    <xf numFmtId="0" fontId="14" fillId="2" borderId="12" xfId="0" applyFont="1" applyFill="1" applyBorder="1" applyAlignment="1" applyProtection="1">
      <alignment horizontal="center" vertical="center" wrapText="1"/>
    </xf>
    <xf numFmtId="0" fontId="10" fillId="2" borderId="31" xfId="0" applyFont="1" applyFill="1" applyBorder="1" applyAlignment="1" applyProtection="1">
      <alignment horizontal="center" vertical="center" wrapText="1"/>
    </xf>
    <xf numFmtId="0" fontId="10" fillId="2" borderId="33" xfId="0" applyFont="1" applyFill="1" applyBorder="1" applyAlignment="1" applyProtection="1">
      <alignment horizontal="center" vertical="center" wrapText="1"/>
    </xf>
    <xf numFmtId="3" fontId="6" fillId="2" borderId="12" xfId="0" applyNumberFormat="1" applyFont="1" applyFill="1" applyBorder="1" applyAlignment="1" applyProtection="1">
      <alignment horizontal="center" vertical="center" wrapText="1"/>
      <protection locked="0"/>
    </xf>
    <xf numFmtId="3" fontId="6" fillId="2" borderId="15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15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46" xfId="0" applyNumberFormat="1" applyFont="1" applyFill="1" applyBorder="1" applyAlignment="1" applyProtection="1">
      <alignment horizontal="center" vertical="center" wrapText="1"/>
      <protection locked="0"/>
    </xf>
    <xf numFmtId="3" fontId="6" fillId="2" borderId="44" xfId="0" applyNumberFormat="1" applyFont="1" applyFill="1" applyBorder="1" applyAlignment="1" applyProtection="1">
      <alignment horizontal="center" vertical="center" wrapText="1"/>
      <protection locked="0"/>
    </xf>
    <xf numFmtId="3" fontId="6" fillId="2" borderId="38" xfId="0" applyNumberFormat="1" applyFont="1" applyFill="1" applyBorder="1" applyAlignment="1" applyProtection="1">
      <alignment horizontal="center" vertical="center" wrapText="1"/>
      <protection locked="0"/>
    </xf>
    <xf numFmtId="4" fontId="28" fillId="2" borderId="20" xfId="0" applyNumberFormat="1" applyFont="1" applyFill="1" applyBorder="1" applyAlignment="1" applyProtection="1">
      <alignment vertical="top"/>
    </xf>
    <xf numFmtId="0" fontId="33" fillId="2" borderId="31" xfId="0" applyFont="1" applyFill="1" applyBorder="1" applyAlignment="1" applyProtection="1">
      <alignment horizontal="center" vertical="center" wrapText="1"/>
    </xf>
    <xf numFmtId="0" fontId="33" fillId="2" borderId="33" xfId="0" applyFont="1" applyFill="1" applyBorder="1" applyAlignment="1" applyProtection="1">
      <alignment horizontal="center" vertical="center" wrapText="1"/>
    </xf>
    <xf numFmtId="0" fontId="33" fillId="2" borderId="32" xfId="0" applyFont="1" applyFill="1" applyBorder="1" applyAlignment="1" applyProtection="1">
      <alignment horizontal="center" vertical="center" wrapText="1"/>
    </xf>
    <xf numFmtId="0" fontId="10" fillId="2" borderId="39" xfId="0" applyFont="1" applyFill="1" applyBorder="1" applyAlignment="1" applyProtection="1">
      <alignment horizontal="center" vertical="center" wrapText="1"/>
    </xf>
    <xf numFmtId="0" fontId="42" fillId="2" borderId="30" xfId="0" applyFont="1" applyFill="1" applyBorder="1" applyAlignment="1" applyProtection="1">
      <alignment horizontal="center" vertical="center" wrapText="1"/>
    </xf>
    <xf numFmtId="0" fontId="42" fillId="2" borderId="31" xfId="0" applyFont="1" applyFill="1" applyBorder="1" applyAlignment="1" applyProtection="1">
      <alignment horizontal="center" vertical="center" wrapText="1"/>
    </xf>
    <xf numFmtId="0" fontId="42" fillId="2" borderId="17" xfId="0" applyFont="1" applyFill="1" applyBorder="1" applyAlignment="1" applyProtection="1">
      <alignment horizontal="center" vertical="center" wrapText="1"/>
    </xf>
    <xf numFmtId="0" fontId="42" fillId="2" borderId="33" xfId="0" applyFont="1" applyFill="1" applyBorder="1" applyAlignment="1" applyProtection="1">
      <alignment horizontal="center" vertical="center" wrapText="1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23" xfId="0" applyFont="1" applyFill="1" applyBorder="1" applyAlignment="1" applyProtection="1">
      <alignment horizontal="center" vertical="center"/>
    </xf>
    <xf numFmtId="0" fontId="14" fillId="5" borderId="26" xfId="0" applyFont="1" applyFill="1" applyBorder="1" applyAlignment="1" applyProtection="1">
      <alignment horizontal="center" vertical="center" wrapText="1"/>
    </xf>
    <xf numFmtId="0" fontId="14" fillId="5" borderId="3" xfId="0" applyFont="1" applyFill="1" applyBorder="1" applyAlignment="1" applyProtection="1">
      <alignment horizontal="center" vertical="center" wrapText="1"/>
    </xf>
    <xf numFmtId="0" fontId="14" fillId="5" borderId="60" xfId="0" applyFont="1" applyFill="1" applyBorder="1" applyAlignment="1" applyProtection="1">
      <alignment horizontal="center" vertical="center" wrapText="1"/>
    </xf>
    <xf numFmtId="0" fontId="14" fillId="2" borderId="43" xfId="0" applyFont="1" applyFill="1" applyBorder="1" applyAlignment="1" applyProtection="1">
      <alignment horizontal="center" vertical="center" wrapText="1"/>
    </xf>
    <xf numFmtId="0" fontId="14" fillId="2" borderId="44" xfId="0" applyFont="1" applyFill="1" applyBorder="1" applyAlignment="1" applyProtection="1">
      <alignment horizontal="center" vertical="center" wrapText="1"/>
    </xf>
    <xf numFmtId="0" fontId="28" fillId="2" borderId="20" xfId="0" applyFont="1" applyFill="1" applyBorder="1" applyAlignment="1" applyProtection="1">
      <alignment horizontal="right" vertical="top" wrapText="1"/>
    </xf>
    <xf numFmtId="0" fontId="4" fillId="2" borderId="43" xfId="0" applyFont="1" applyFill="1" applyBorder="1" applyAlignment="1" applyProtection="1">
      <alignment horizontal="center" vertical="center"/>
    </xf>
    <xf numFmtId="0" fontId="4" fillId="2" borderId="58" xfId="0" applyFont="1" applyFill="1" applyBorder="1" applyAlignment="1" applyProtection="1">
      <alignment horizontal="center" vertical="center"/>
    </xf>
    <xf numFmtId="0" fontId="4" fillId="2" borderId="44" xfId="0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0" fontId="10" fillId="2" borderId="23" xfId="0" applyFont="1" applyFill="1" applyBorder="1" applyAlignment="1" applyProtection="1">
      <alignment horizontal="center" vertical="center" wrapText="1"/>
    </xf>
    <xf numFmtId="0" fontId="26" fillId="2" borderId="48" xfId="0" applyFont="1" applyFill="1" applyBorder="1" applyAlignment="1" applyProtection="1">
      <alignment horizontal="center" vertical="center" wrapText="1"/>
    </xf>
    <xf numFmtId="0" fontId="26" fillId="2" borderId="14" xfId="0" applyFont="1" applyFill="1" applyBorder="1" applyAlignment="1" applyProtection="1">
      <alignment horizontal="center" vertical="center" wrapText="1"/>
    </xf>
    <xf numFmtId="0" fontId="26" fillId="2" borderId="41" xfId="0" applyFont="1" applyFill="1" applyBorder="1" applyAlignment="1" applyProtection="1">
      <alignment horizontal="center" vertical="center" wrapText="1"/>
    </xf>
    <xf numFmtId="0" fontId="26" fillId="2" borderId="42" xfId="0" applyFont="1" applyFill="1" applyBorder="1" applyAlignment="1" applyProtection="1">
      <alignment horizontal="center" vertical="center" wrapText="1"/>
    </xf>
    <xf numFmtId="0" fontId="26" fillId="2" borderId="4" xfId="0" applyFont="1" applyFill="1" applyBorder="1" applyAlignment="1" applyProtection="1">
      <alignment horizontal="center" vertical="center" wrapText="1"/>
    </xf>
    <xf numFmtId="0" fontId="26" fillId="2" borderId="2" xfId="0" applyFont="1" applyFill="1" applyBorder="1" applyAlignment="1" applyProtection="1">
      <alignment horizontal="center" vertical="center" wrapText="1"/>
    </xf>
    <xf numFmtId="0" fontId="9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4" fontId="17" fillId="2" borderId="0" xfId="0" applyNumberFormat="1" applyFont="1" applyFill="1" applyBorder="1" applyAlignment="1" applyProtection="1">
      <alignment horizontal="center" vertical="top"/>
      <protection locked="0"/>
    </xf>
    <xf numFmtId="0" fontId="4" fillId="2" borderId="9" xfId="0" applyFont="1" applyFill="1" applyBorder="1" applyAlignment="1" applyProtection="1">
      <alignment horizontal="center" vertical="center" wrapText="1"/>
    </xf>
    <xf numFmtId="0" fontId="4" fillId="2" borderId="20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10" fillId="2" borderId="24" xfId="0" applyFont="1" applyFill="1" applyBorder="1" applyAlignment="1" applyProtection="1">
      <alignment horizontal="center" vertical="center" wrapText="1"/>
    </xf>
    <xf numFmtId="0" fontId="15" fillId="2" borderId="0" xfId="0" applyFont="1" applyFill="1" applyBorder="1" applyAlignment="1" applyProtection="1">
      <alignment horizontal="left" wrapText="1"/>
    </xf>
    <xf numFmtId="0" fontId="14" fillId="2" borderId="58" xfId="0" applyFont="1" applyFill="1" applyBorder="1" applyAlignment="1" applyProtection="1">
      <alignment horizontal="center" vertical="center" wrapText="1"/>
    </xf>
    <xf numFmtId="0" fontId="14" fillId="5" borderId="9" xfId="0" applyFont="1" applyFill="1" applyBorder="1" applyAlignment="1" applyProtection="1">
      <alignment horizontal="center" vertical="center" wrapText="1"/>
    </xf>
    <xf numFmtId="0" fontId="14" fillId="5" borderId="4" xfId="0" applyFont="1" applyFill="1" applyBorder="1" applyAlignment="1" applyProtection="1">
      <alignment horizontal="center" vertical="center" wrapText="1"/>
    </xf>
    <xf numFmtId="0" fontId="14" fillId="2" borderId="9" xfId="0" applyFont="1" applyFill="1" applyBorder="1" applyAlignment="1" applyProtection="1">
      <alignment horizontal="center" vertical="center" wrapText="1"/>
    </xf>
    <xf numFmtId="0" fontId="14" fillId="2" borderId="20" xfId="0" applyFont="1" applyFill="1" applyBorder="1" applyAlignment="1" applyProtection="1">
      <alignment horizontal="center" vertical="center" wrapText="1"/>
    </xf>
    <xf numFmtId="0" fontId="14" fillId="2" borderId="26" xfId="0" applyFont="1" applyFill="1" applyBorder="1" applyAlignment="1" applyProtection="1">
      <alignment horizontal="center" vertical="center" wrapText="1"/>
    </xf>
    <xf numFmtId="0" fontId="14" fillId="3" borderId="9" xfId="0" applyFont="1" applyFill="1" applyBorder="1" applyAlignment="1" applyProtection="1">
      <alignment horizontal="center" vertical="center" wrapText="1"/>
    </xf>
    <xf numFmtId="0" fontId="14" fillId="3" borderId="4" xfId="0" applyFont="1" applyFill="1" applyBorder="1" applyAlignment="1" applyProtection="1">
      <alignment horizontal="center" vertical="center" wrapText="1"/>
    </xf>
    <xf numFmtId="0" fontId="14" fillId="3" borderId="60" xfId="0" applyFont="1" applyFill="1" applyBorder="1" applyAlignment="1" applyProtection="1">
      <alignment horizontal="center" vertical="center" wrapText="1"/>
    </xf>
    <xf numFmtId="0" fontId="28" fillId="2" borderId="20" xfId="0" applyFont="1" applyFill="1" applyBorder="1" applyAlignment="1" applyProtection="1">
      <alignment horizontal="right" vertical="center" wrapText="1"/>
    </xf>
    <xf numFmtId="0" fontId="4" fillId="2" borderId="27" xfId="0" applyFont="1" applyFill="1" applyBorder="1" applyAlignment="1" applyProtection="1">
      <alignment horizontal="center" vertical="center" wrapText="1"/>
    </xf>
    <xf numFmtId="0" fontId="4" fillId="2" borderId="29" xfId="0" applyFont="1" applyFill="1" applyBorder="1" applyAlignment="1" applyProtection="1">
      <alignment horizontal="center" vertical="center" wrapText="1"/>
    </xf>
    <xf numFmtId="0" fontId="4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top"/>
    </xf>
    <xf numFmtId="0" fontId="29" fillId="2" borderId="0" xfId="0" applyFont="1" applyFill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wrapText="1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4" fillId="2" borderId="23" xfId="0" applyFont="1" applyFill="1" applyBorder="1" applyAlignment="1" applyProtection="1">
      <alignment horizontal="center" vertical="center" wrapText="1"/>
    </xf>
    <xf numFmtId="0" fontId="10" fillId="2" borderId="9" xfId="0" applyFont="1" applyFill="1" applyBorder="1" applyAlignment="1" applyProtection="1">
      <alignment horizontal="center" vertical="center" wrapText="1"/>
    </xf>
    <xf numFmtId="0" fontId="10" fillId="2" borderId="20" xfId="0" applyFont="1" applyFill="1" applyBorder="1" applyAlignment="1" applyProtection="1">
      <alignment horizontal="center" vertical="center" wrapText="1"/>
    </xf>
    <xf numFmtId="0" fontId="14" fillId="3" borderId="59" xfId="0" applyFont="1" applyFill="1" applyBorder="1" applyAlignment="1" applyProtection="1">
      <alignment horizontal="center" vertical="center" wrapText="1"/>
    </xf>
    <xf numFmtId="0" fontId="14" fillId="3" borderId="61" xfId="0" applyFont="1" applyFill="1" applyBorder="1" applyAlignment="1" applyProtection="1">
      <alignment horizontal="center" vertical="center" wrapText="1"/>
    </xf>
    <xf numFmtId="0" fontId="14" fillId="5" borderId="59" xfId="0" applyFont="1" applyFill="1" applyBorder="1" applyAlignment="1" applyProtection="1">
      <alignment horizontal="center" vertical="center" wrapText="1"/>
    </xf>
    <xf numFmtId="0" fontId="14" fillId="5" borderId="61" xfId="0" applyFont="1" applyFill="1" applyBorder="1" applyAlignment="1" applyProtection="1">
      <alignment horizontal="center" vertical="center" wrapText="1"/>
    </xf>
    <xf numFmtId="0" fontId="26" fillId="2" borderId="49" xfId="0" applyFont="1" applyFill="1" applyBorder="1" applyAlignment="1" applyProtection="1">
      <alignment horizontal="center" vertical="center" wrapText="1"/>
    </xf>
    <xf numFmtId="0" fontId="26" fillId="2" borderId="15" xfId="0" applyFont="1" applyFill="1" applyBorder="1" applyAlignment="1" applyProtection="1">
      <alignment horizontal="center" vertical="center" wrapText="1"/>
    </xf>
    <xf numFmtId="0" fontId="26" fillId="2" borderId="46" xfId="0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wrapText="1"/>
    </xf>
    <xf numFmtId="4" fontId="28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25" xfId="0" applyFont="1" applyFill="1" applyBorder="1" applyAlignment="1" applyProtection="1">
      <alignment horizontal="center" vertical="center" wrapText="1"/>
    </xf>
    <xf numFmtId="0" fontId="10" fillId="2" borderId="30" xfId="0" applyFont="1" applyFill="1" applyBorder="1" applyAlignment="1" applyProtection="1">
      <alignment horizontal="center" vertical="center" wrapText="1"/>
    </xf>
    <xf numFmtId="0" fontId="10" fillId="2" borderId="31" xfId="0" applyFont="1" applyFill="1" applyBorder="1" applyAlignment="1" applyProtection="1">
      <alignment horizontal="center" vertical="center" wrapText="1"/>
    </xf>
    <xf numFmtId="0" fontId="10" fillId="2" borderId="16" xfId="0" applyFont="1" applyFill="1" applyBorder="1" applyAlignment="1" applyProtection="1">
      <alignment horizontal="center" vertical="center" wrapText="1"/>
    </xf>
    <xf numFmtId="0" fontId="10" fillId="2" borderId="32" xfId="0" applyFont="1" applyFill="1" applyBorder="1" applyAlignment="1" applyProtection="1">
      <alignment horizontal="center" vertical="center" wrapText="1"/>
    </xf>
    <xf numFmtId="0" fontId="10" fillId="2" borderId="17" xfId="0" applyFont="1" applyFill="1" applyBorder="1" applyAlignment="1" applyProtection="1">
      <alignment horizontal="center" vertical="center" wrapText="1"/>
    </xf>
    <xf numFmtId="0" fontId="10" fillId="2" borderId="33" xfId="0" applyFont="1" applyFill="1" applyBorder="1" applyAlignment="1" applyProtection="1">
      <alignment horizontal="center" vertical="center" wrapText="1"/>
    </xf>
    <xf numFmtId="0" fontId="10" fillId="2" borderId="50" xfId="0" applyFont="1" applyFill="1" applyBorder="1" applyAlignment="1" applyProtection="1">
      <alignment horizontal="center" vertical="center" wrapText="1"/>
    </xf>
    <xf numFmtId="0" fontId="10" fillId="2" borderId="45" xfId="0" applyFont="1" applyFill="1" applyBorder="1" applyAlignment="1" applyProtection="1">
      <alignment horizontal="center" vertical="center" wrapText="1"/>
    </xf>
    <xf numFmtId="0" fontId="7" fillId="2" borderId="27" xfId="0" applyFont="1" applyFill="1" applyBorder="1" applyAlignment="1" applyProtection="1">
      <alignment horizontal="center" vertical="center" wrapText="1"/>
    </xf>
    <xf numFmtId="0" fontId="14" fillId="2" borderId="29" xfId="0" applyFont="1" applyFill="1" applyBorder="1" applyAlignment="1" applyProtection="1">
      <alignment horizontal="center" vertical="center" wrapText="1"/>
    </xf>
    <xf numFmtId="0" fontId="4" fillId="2" borderId="43" xfId="0" applyFont="1" applyFill="1" applyBorder="1" applyAlignment="1" applyProtection="1">
      <alignment horizontal="center" vertical="center" wrapText="1"/>
    </xf>
    <xf numFmtId="0" fontId="4" fillId="2" borderId="58" xfId="0" applyFont="1" applyFill="1" applyBorder="1" applyAlignment="1" applyProtection="1">
      <alignment horizontal="center" vertical="center" wrapText="1"/>
    </xf>
    <xf numFmtId="0" fontId="4" fillId="2" borderId="44" xfId="0" applyFont="1" applyFill="1" applyBorder="1" applyAlignment="1" applyProtection="1">
      <alignment horizontal="center" vertical="center" wrapText="1"/>
    </xf>
    <xf numFmtId="0" fontId="14" fillId="2" borderId="59" xfId="0" applyFont="1" applyFill="1" applyBorder="1" applyAlignment="1" applyProtection="1">
      <alignment horizontal="center" vertical="center" wrapText="1"/>
    </xf>
    <xf numFmtId="0" fontId="14" fillId="2" borderId="61" xfId="0" applyFont="1" applyFill="1" applyBorder="1" applyAlignment="1" applyProtection="1">
      <alignment horizontal="center" vertical="center" wrapText="1"/>
    </xf>
    <xf numFmtId="0" fontId="14" fillId="2" borderId="60" xfId="0" applyFont="1" applyFill="1" applyBorder="1" applyAlignment="1" applyProtection="1">
      <alignment horizontal="center" vertical="center" wrapText="1"/>
    </xf>
    <xf numFmtId="0" fontId="14" fillId="5" borderId="2" xfId="0" applyFont="1" applyFill="1" applyBorder="1" applyAlignment="1" applyProtection="1">
      <alignment horizontal="center" vertical="center" wrapText="1"/>
    </xf>
    <xf numFmtId="0" fontId="10" fillId="2" borderId="20" xfId="0" applyFont="1" applyFill="1" applyBorder="1" applyAlignment="1" applyProtection="1">
      <alignment horizontal="left" vertical="center" wrapText="1"/>
    </xf>
    <xf numFmtId="0" fontId="29" fillId="0" borderId="0" xfId="0" applyFont="1" applyFill="1" applyAlignment="1" applyProtection="1">
      <alignment horizontal="center" vertical="center"/>
      <protection locked="0"/>
    </xf>
    <xf numFmtId="0" fontId="30" fillId="2" borderId="0" xfId="0" applyFont="1" applyFill="1" applyBorder="1" applyAlignment="1" applyProtection="1">
      <alignment horizontal="center" vertical="center" wrapText="1"/>
    </xf>
    <xf numFmtId="0" fontId="31" fillId="2" borderId="0" xfId="0" applyFont="1" applyFill="1" applyBorder="1" applyAlignment="1" applyProtection="1">
      <alignment horizontal="center" vertical="center" wrapText="1"/>
    </xf>
    <xf numFmtId="0" fontId="6" fillId="2" borderId="35" xfId="0" applyFont="1" applyFill="1" applyBorder="1" applyAlignment="1" applyProtection="1">
      <alignment vertical="center" wrapText="1"/>
    </xf>
    <xf numFmtId="0" fontId="6" fillId="2" borderId="37" xfId="0" applyFont="1" applyFill="1" applyBorder="1" applyAlignment="1" applyProtection="1">
      <alignment vertical="center" wrapText="1"/>
    </xf>
    <xf numFmtId="0" fontId="6" fillId="2" borderId="38" xfId="0" applyFont="1" applyFill="1" applyBorder="1" applyAlignment="1" applyProtection="1">
      <alignment vertical="center" wrapText="1"/>
    </xf>
    <xf numFmtId="3" fontId="4" fillId="5" borderId="36" xfId="0" applyNumberFormat="1" applyFont="1" applyFill="1" applyBorder="1" applyAlignment="1" applyProtection="1">
      <alignment horizontal="center" vertical="center"/>
    </xf>
    <xf numFmtId="3" fontId="4" fillId="5" borderId="38" xfId="0" applyNumberFormat="1" applyFont="1" applyFill="1" applyBorder="1" applyAlignment="1" applyProtection="1">
      <alignment horizontal="center" vertical="center"/>
    </xf>
    <xf numFmtId="3" fontId="6" fillId="2" borderId="31" xfId="0" applyNumberFormat="1" applyFont="1" applyFill="1" applyBorder="1" applyAlignment="1" applyProtection="1">
      <alignment horizontal="left" vertical="center"/>
    </xf>
    <xf numFmtId="3" fontId="6" fillId="2" borderId="32" xfId="0" applyNumberFormat="1" applyFont="1" applyFill="1" applyBorder="1" applyAlignment="1" applyProtection="1">
      <alignment horizontal="left" vertical="center"/>
    </xf>
    <xf numFmtId="3" fontId="6" fillId="2" borderId="33" xfId="0" applyNumberFormat="1" applyFont="1" applyFill="1" applyBorder="1" applyAlignment="1" applyProtection="1">
      <alignment horizontal="left" vertical="center"/>
    </xf>
    <xf numFmtId="0" fontId="4" fillId="2" borderId="26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3" borderId="9" xfId="0" applyFont="1" applyFill="1" applyBorder="1" applyAlignment="1" applyProtection="1">
      <alignment horizontal="center" vertical="center" wrapText="1"/>
    </xf>
    <xf numFmtId="0" fontId="4" fillId="3" borderId="26" xfId="0" applyFont="1" applyFill="1" applyBorder="1" applyAlignment="1" applyProtection="1">
      <alignment horizontal="center" vertical="center" wrapText="1"/>
    </xf>
    <xf numFmtId="0" fontId="4" fillId="3" borderId="4" xfId="0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0" fontId="4" fillId="3" borderId="41" xfId="0" applyFont="1" applyFill="1" applyBorder="1" applyAlignment="1" applyProtection="1">
      <alignment horizontal="center" vertical="center" wrapText="1"/>
    </xf>
    <xf numFmtId="0" fontId="4" fillId="3" borderId="51" xfId="0" applyFont="1" applyFill="1" applyBorder="1" applyAlignment="1" applyProtection="1">
      <alignment horizontal="center" vertical="center" wrapText="1"/>
    </xf>
    <xf numFmtId="0" fontId="10" fillId="2" borderId="53" xfId="0" applyFont="1" applyFill="1" applyBorder="1" applyAlignment="1" applyProtection="1">
      <alignment horizontal="center" vertical="center" wrapText="1"/>
    </xf>
    <xf numFmtId="0" fontId="10" fillId="2" borderId="64" xfId="0" applyFont="1" applyFill="1" applyBorder="1" applyAlignment="1" applyProtection="1">
      <alignment horizontal="center" vertical="center" wrapText="1"/>
    </xf>
    <xf numFmtId="0" fontId="10" fillId="2" borderId="48" xfId="0" applyFont="1" applyFill="1" applyBorder="1" applyAlignment="1" applyProtection="1">
      <alignment horizontal="center" vertical="center" wrapText="1"/>
    </xf>
    <xf numFmtId="0" fontId="10" fillId="2" borderId="55" xfId="0" applyFont="1" applyFill="1" applyBorder="1" applyAlignment="1" applyProtection="1">
      <alignment horizontal="center" vertical="center" wrapText="1"/>
    </xf>
    <xf numFmtId="0" fontId="10" fillId="2" borderId="65" xfId="0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 wrapText="1"/>
    </xf>
    <xf numFmtId="0" fontId="10" fillId="2" borderId="29" xfId="0" applyFont="1" applyFill="1" applyBorder="1" applyAlignment="1" applyProtection="1">
      <alignment horizontal="center" vertical="center" wrapText="1"/>
    </xf>
    <xf numFmtId="0" fontId="6" fillId="2" borderId="62" xfId="0" applyFont="1" applyFill="1" applyBorder="1" applyAlignment="1" applyProtection="1">
      <alignment vertical="center" wrapText="1"/>
    </xf>
    <xf numFmtId="0" fontId="6" fillId="2" borderId="58" xfId="0" applyFont="1" applyFill="1" applyBorder="1" applyAlignment="1" applyProtection="1">
      <alignment vertical="center" wrapText="1"/>
    </xf>
    <xf numFmtId="0" fontId="6" fillId="2" borderId="44" xfId="0" applyFont="1" applyFill="1" applyBorder="1" applyAlignment="1" applyProtection="1">
      <alignment vertical="center" wrapText="1"/>
    </xf>
    <xf numFmtId="3" fontId="6" fillId="5" borderId="43" xfId="0" applyNumberFormat="1" applyFont="1" applyFill="1" applyBorder="1" applyAlignment="1" applyProtection="1">
      <alignment horizontal="center" vertical="center"/>
      <protection locked="0"/>
    </xf>
    <xf numFmtId="3" fontId="6" fillId="5" borderId="44" xfId="0" applyNumberFormat="1" applyFont="1" applyFill="1" applyBorder="1" applyAlignment="1" applyProtection="1">
      <alignment horizontal="center" vertical="center"/>
      <protection locked="0"/>
    </xf>
    <xf numFmtId="3" fontId="6" fillId="2" borderId="27" xfId="0" applyNumberFormat="1" applyFont="1" applyFill="1" applyBorder="1" applyAlignment="1" applyProtection="1">
      <alignment horizontal="left" vertical="center"/>
    </xf>
    <xf numFmtId="3" fontId="6" fillId="2" borderId="28" xfId="0" applyNumberFormat="1" applyFont="1" applyFill="1" applyBorder="1" applyAlignment="1" applyProtection="1">
      <alignment horizontal="left" vertical="center"/>
    </xf>
    <xf numFmtId="3" fontId="6" fillId="2" borderId="29" xfId="0" applyNumberFormat="1" applyFont="1" applyFill="1" applyBorder="1" applyAlignment="1" applyProtection="1">
      <alignment horizontal="left" vertical="center"/>
    </xf>
    <xf numFmtId="0" fontId="10" fillId="2" borderId="54" xfId="0" applyFont="1" applyFill="1" applyBorder="1" applyAlignment="1" applyProtection="1">
      <alignment horizontal="center" vertical="center" wrapText="1"/>
    </xf>
    <xf numFmtId="0" fontId="10" fillId="2" borderId="66" xfId="0" applyFont="1" applyFill="1" applyBorder="1" applyAlignment="1" applyProtection="1">
      <alignment horizontal="center" vertical="center" wrapText="1"/>
    </xf>
    <xf numFmtId="0" fontId="10" fillId="2" borderId="10" xfId="0" applyFont="1" applyFill="1" applyBorder="1" applyAlignment="1" applyProtection="1">
      <alignment horizontal="center" vertical="center" wrapText="1"/>
    </xf>
    <xf numFmtId="0" fontId="7" fillId="2" borderId="28" xfId="0" applyFont="1" applyFill="1" applyBorder="1" applyAlignment="1" applyProtection="1">
      <alignment horizontal="center" vertical="center" wrapText="1"/>
    </xf>
    <xf numFmtId="0" fontId="7" fillId="2" borderId="62" xfId="0" applyFont="1" applyFill="1" applyBorder="1" applyAlignment="1" applyProtection="1">
      <alignment horizontal="center" vertical="center" wrapText="1"/>
    </xf>
    <xf numFmtId="0" fontId="7" fillId="2" borderId="30" xfId="0" applyFont="1" applyFill="1" applyBorder="1" applyAlignment="1" applyProtection="1">
      <alignment horizontal="center" vertical="center" wrapText="1"/>
    </xf>
    <xf numFmtId="0" fontId="7" fillId="2" borderId="16" xfId="0" applyFont="1" applyFill="1" applyBorder="1" applyAlignment="1" applyProtection="1">
      <alignment horizontal="center" vertical="center" wrapText="1"/>
    </xf>
    <xf numFmtId="0" fontId="7" fillId="2" borderId="35" xfId="0" applyFont="1" applyFill="1" applyBorder="1" applyAlignment="1" applyProtection="1">
      <alignment horizontal="center" vertical="center" wrapText="1"/>
    </xf>
    <xf numFmtId="0" fontId="4" fillId="3" borderId="12" xfId="0" applyFont="1" applyFill="1" applyBorder="1" applyAlignment="1" applyProtection="1">
      <alignment horizontal="center" vertical="center" wrapText="1"/>
    </xf>
    <xf numFmtId="0" fontId="4" fillId="3" borderId="15" xfId="0" applyFont="1" applyFill="1" applyBorder="1" applyAlignment="1" applyProtection="1">
      <alignment horizontal="center" vertical="center" wrapText="1"/>
    </xf>
    <xf numFmtId="0" fontId="10" fillId="2" borderId="13" xfId="0" applyFont="1" applyFill="1" applyBorder="1" applyAlignment="1" applyProtection="1">
      <alignment horizontal="center" vertical="center" wrapText="1"/>
    </xf>
    <xf numFmtId="0" fontId="10" fillId="2" borderId="28" xfId="0" applyFont="1" applyFill="1" applyBorder="1" applyAlignment="1" applyProtection="1">
      <alignment horizontal="center" vertical="center" wrapText="1"/>
    </xf>
    <xf numFmtId="0" fontId="10" fillId="2" borderId="59" xfId="0" applyFont="1" applyFill="1" applyBorder="1" applyAlignment="1" applyProtection="1">
      <alignment horizontal="center" vertical="center" wrapText="1"/>
    </xf>
    <xf numFmtId="0" fontId="10" fillId="2" borderId="61" xfId="0" applyFont="1" applyFill="1" applyBorder="1" applyAlignment="1" applyProtection="1">
      <alignment horizontal="center" vertical="center" wrapText="1"/>
    </xf>
    <xf numFmtId="0" fontId="10" fillId="2" borderId="69" xfId="0" applyFont="1" applyFill="1" applyBorder="1" applyAlignment="1" applyProtection="1">
      <alignment horizontal="center" vertical="center" wrapText="1"/>
    </xf>
    <xf numFmtId="0" fontId="10" fillId="2" borderId="63" xfId="0" applyFont="1" applyFill="1" applyBorder="1" applyAlignment="1" applyProtection="1">
      <alignment horizontal="center" vertical="center" wrapText="1"/>
    </xf>
    <xf numFmtId="0" fontId="10" fillId="2" borderId="57" xfId="0" applyFont="1" applyFill="1" applyBorder="1" applyAlignment="1" applyProtection="1">
      <alignment horizontal="center" vertical="center" wrapText="1"/>
    </xf>
    <xf numFmtId="0" fontId="10" fillId="2" borderId="56" xfId="0" applyFont="1" applyFill="1" applyBorder="1" applyAlignment="1" applyProtection="1">
      <alignment horizontal="center" vertical="center" wrapText="1"/>
    </xf>
    <xf numFmtId="4" fontId="4" fillId="5" borderId="36" xfId="0" applyNumberFormat="1" applyFont="1" applyFill="1" applyBorder="1" applyAlignment="1" applyProtection="1">
      <alignment horizontal="center" vertical="center"/>
    </xf>
    <xf numFmtId="4" fontId="4" fillId="5" borderId="38" xfId="0" applyNumberFormat="1" applyFont="1" applyFill="1" applyBorder="1" applyAlignment="1" applyProtection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2" borderId="39" xfId="0" applyFont="1" applyFill="1" applyBorder="1" applyAlignment="1" applyProtection="1">
      <alignment vertical="center" wrapText="1"/>
    </xf>
    <xf numFmtId="0" fontId="6" fillId="2" borderId="57" xfId="0" applyFont="1" applyFill="1" applyBorder="1" applyAlignment="1" applyProtection="1">
      <alignment vertical="center" wrapText="1"/>
    </xf>
    <xf numFmtId="0" fontId="6" fillId="2" borderId="56" xfId="0" applyFont="1" applyFill="1" applyBorder="1" applyAlignment="1" applyProtection="1">
      <alignment vertical="center" wrapText="1"/>
    </xf>
    <xf numFmtId="4" fontId="4" fillId="5" borderId="63" xfId="0" applyNumberFormat="1" applyFont="1" applyFill="1" applyBorder="1" applyAlignment="1" applyProtection="1">
      <alignment horizontal="center" vertical="center"/>
    </xf>
    <xf numFmtId="4" fontId="4" fillId="5" borderId="56" xfId="0" applyNumberFormat="1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left" vertical="center" wrapText="1"/>
    </xf>
    <xf numFmtId="0" fontId="14" fillId="3" borderId="27" xfId="0" applyFont="1" applyFill="1" applyBorder="1" applyAlignment="1" applyProtection="1">
      <alignment horizontal="center" vertical="center" wrapText="1"/>
    </xf>
    <xf numFmtId="0" fontId="14" fillId="3" borderId="28" xfId="0" applyFont="1" applyFill="1" applyBorder="1" applyAlignment="1" applyProtection="1">
      <alignment horizontal="center" vertical="center" wrapText="1"/>
    </xf>
    <xf numFmtId="0" fontId="14" fillId="3" borderId="29" xfId="0" applyFont="1" applyFill="1" applyBorder="1" applyAlignment="1" applyProtection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 wrapText="1"/>
    </xf>
    <xf numFmtId="0" fontId="5" fillId="3" borderId="5" xfId="0" applyFont="1" applyFill="1" applyBorder="1" applyAlignment="1" applyProtection="1">
      <alignment horizontal="left" vertical="center"/>
    </xf>
    <xf numFmtId="0" fontId="5" fillId="3" borderId="24" xfId="0" applyFont="1" applyFill="1" applyBorder="1" applyAlignment="1" applyProtection="1">
      <alignment horizontal="left" vertical="center"/>
    </xf>
    <xf numFmtId="0" fontId="5" fillId="3" borderId="25" xfId="0" applyFont="1" applyFill="1" applyBorder="1" applyAlignment="1" applyProtection="1">
      <alignment horizontal="left" vertical="center"/>
    </xf>
    <xf numFmtId="0" fontId="3" fillId="2" borderId="41" xfId="0" applyFont="1" applyFill="1" applyBorder="1" applyAlignment="1" applyProtection="1">
      <alignment horizontal="left" vertical="center"/>
    </xf>
    <xf numFmtId="0" fontId="3" fillId="2" borderId="42" xfId="0" applyFont="1" applyFill="1" applyBorder="1" applyAlignment="1" applyProtection="1">
      <alignment horizontal="left" vertical="center"/>
    </xf>
    <xf numFmtId="0" fontId="3" fillId="2" borderId="51" xfId="0" applyFont="1" applyFill="1" applyBorder="1" applyAlignment="1" applyProtection="1">
      <alignment horizontal="left" vertical="center"/>
    </xf>
    <xf numFmtId="0" fontId="3" fillId="2" borderId="30" xfId="0" applyFont="1" applyFill="1" applyBorder="1" applyAlignment="1" applyProtection="1">
      <alignment horizontal="left" vertical="center"/>
    </xf>
    <xf numFmtId="0" fontId="3" fillId="2" borderId="16" xfId="0" applyFont="1" applyFill="1" applyBorder="1" applyAlignment="1" applyProtection="1">
      <alignment horizontal="left" vertical="center"/>
    </xf>
    <xf numFmtId="0" fontId="3" fillId="2" borderId="35" xfId="0" applyFont="1" applyFill="1" applyBorder="1" applyAlignment="1" applyProtection="1">
      <alignment horizontal="left" vertical="center"/>
    </xf>
    <xf numFmtId="0" fontId="3" fillId="2" borderId="36" xfId="0" applyFont="1" applyFill="1" applyBorder="1" applyAlignment="1" applyProtection="1">
      <alignment horizontal="left" vertical="center"/>
    </xf>
    <xf numFmtId="0" fontId="3" fillId="2" borderId="37" xfId="0" applyFont="1" applyFill="1" applyBorder="1" applyAlignment="1" applyProtection="1">
      <alignment horizontal="left" vertical="center"/>
    </xf>
    <xf numFmtId="0" fontId="3" fillId="2" borderId="31" xfId="0" applyFont="1" applyFill="1" applyBorder="1" applyAlignment="1" applyProtection="1">
      <alignment horizontal="left" vertical="center"/>
    </xf>
    <xf numFmtId="0" fontId="3" fillId="2" borderId="32" xfId="0" applyFont="1" applyFill="1" applyBorder="1" applyAlignment="1" applyProtection="1">
      <alignment horizontal="left" vertical="center"/>
    </xf>
    <xf numFmtId="0" fontId="3" fillId="2" borderId="39" xfId="0" applyFont="1" applyFill="1" applyBorder="1" applyAlignment="1" applyProtection="1">
      <alignment horizontal="left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/>
    </xf>
    <xf numFmtId="0" fontId="5" fillId="0" borderId="26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0" fontId="5" fillId="0" borderId="25" xfId="0" applyFont="1" applyBorder="1" applyAlignment="1" applyProtection="1">
      <alignment horizontal="center" vertical="center"/>
    </xf>
    <xf numFmtId="0" fontId="3" fillId="0" borderId="27" xfId="0" applyFont="1" applyBorder="1" applyAlignment="1" applyProtection="1">
      <alignment horizontal="center" vertical="center"/>
    </xf>
    <xf numFmtId="0" fontId="3" fillId="0" borderId="28" xfId="0" applyFont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left" vertical="center"/>
    </xf>
    <xf numFmtId="0" fontId="5" fillId="3" borderId="7" xfId="0" applyFont="1" applyFill="1" applyBorder="1" applyAlignment="1" applyProtection="1">
      <alignment horizontal="left" vertical="center"/>
    </xf>
    <xf numFmtId="0" fontId="5" fillId="3" borderId="21" xfId="0" applyFont="1" applyFill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/>
    </xf>
    <xf numFmtId="0" fontId="3" fillId="0" borderId="43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48" xfId="0" applyFont="1" applyFill="1" applyBorder="1" applyAlignment="1" applyProtection="1">
      <alignment horizontal="left" vertical="center"/>
    </xf>
    <xf numFmtId="0" fontId="3" fillId="0" borderId="10" xfId="0" applyFont="1" applyFill="1" applyBorder="1" applyAlignment="1" applyProtection="1">
      <alignment horizontal="left" vertical="center"/>
    </xf>
    <xf numFmtId="0" fontId="3" fillId="0" borderId="49" xfId="0" applyFont="1" applyFill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  <protection hidden="1"/>
    </xf>
    <xf numFmtId="0" fontId="16" fillId="0" borderId="0" xfId="0" applyFont="1" applyBorder="1" applyAlignment="1" applyProtection="1">
      <alignment horizontal="center" vertical="center"/>
    </xf>
    <xf numFmtId="0" fontId="3" fillId="2" borderId="48" xfId="0" applyFont="1" applyFill="1" applyBorder="1" applyAlignment="1" applyProtection="1">
      <alignment horizontal="left" vertical="center"/>
    </xf>
    <xf numFmtId="0" fontId="3" fillId="2" borderId="10" xfId="0" applyFont="1" applyFill="1" applyBorder="1" applyAlignment="1" applyProtection="1">
      <alignment horizontal="left" vertical="center"/>
    </xf>
    <xf numFmtId="0" fontId="3" fillId="2" borderId="49" xfId="0" applyFont="1" applyFill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/>
      <protection hidden="1"/>
    </xf>
    <xf numFmtId="0" fontId="3" fillId="5" borderId="48" xfId="0" applyFont="1" applyFill="1" applyBorder="1" applyAlignment="1" applyProtection="1">
      <alignment horizontal="left" vertical="center"/>
    </xf>
    <xf numFmtId="0" fontId="3" fillId="5" borderId="10" xfId="0" applyFont="1" applyFill="1" applyBorder="1" applyAlignment="1" applyProtection="1">
      <alignment horizontal="left" vertical="center"/>
    </xf>
    <xf numFmtId="0" fontId="3" fillId="5" borderId="49" xfId="0" applyFont="1" applyFill="1" applyBorder="1" applyAlignment="1" applyProtection="1">
      <alignment horizontal="left" vertical="center"/>
    </xf>
    <xf numFmtId="0" fontId="3" fillId="5" borderId="30" xfId="0" applyFont="1" applyFill="1" applyBorder="1" applyAlignment="1" applyProtection="1">
      <alignment horizontal="left" vertical="center"/>
    </xf>
    <xf numFmtId="0" fontId="3" fillId="5" borderId="16" xfId="0" applyFont="1" applyFill="1" applyBorder="1" applyAlignment="1" applyProtection="1">
      <alignment horizontal="left" vertical="center"/>
    </xf>
    <xf numFmtId="0" fontId="3" fillId="5" borderId="35" xfId="0" applyFont="1" applyFill="1" applyBorder="1" applyAlignment="1" applyProtection="1">
      <alignment horizontal="left" vertical="center"/>
    </xf>
    <xf numFmtId="0" fontId="3" fillId="5" borderId="36" xfId="0" applyFont="1" applyFill="1" applyBorder="1" applyAlignment="1" applyProtection="1">
      <alignment horizontal="left" vertical="center"/>
    </xf>
    <xf numFmtId="0" fontId="3" fillId="5" borderId="37" xfId="0" applyFont="1" applyFill="1" applyBorder="1" applyAlignment="1" applyProtection="1">
      <alignment horizontal="left" vertical="center"/>
    </xf>
    <xf numFmtId="0" fontId="3" fillId="5" borderId="31" xfId="0" applyFont="1" applyFill="1" applyBorder="1" applyAlignment="1" applyProtection="1">
      <alignment horizontal="left" vertical="center"/>
    </xf>
    <xf numFmtId="0" fontId="3" fillId="5" borderId="32" xfId="0" applyFont="1" applyFill="1" applyBorder="1" applyAlignment="1" applyProtection="1">
      <alignment horizontal="left" vertical="center"/>
    </xf>
    <xf numFmtId="0" fontId="3" fillId="5" borderId="39" xfId="0" applyFont="1" applyFill="1" applyBorder="1" applyAlignment="1" applyProtection="1">
      <alignment horizontal="left" vertical="center"/>
    </xf>
    <xf numFmtId="0" fontId="12" fillId="3" borderId="5" xfId="0" applyFont="1" applyFill="1" applyBorder="1" applyAlignment="1" applyProtection="1">
      <alignment horizontal="center" vertical="center"/>
    </xf>
    <xf numFmtId="0" fontId="12" fillId="3" borderId="24" xfId="0" applyFont="1" applyFill="1" applyBorder="1" applyAlignment="1" applyProtection="1">
      <alignment horizontal="center" vertical="center"/>
    </xf>
    <xf numFmtId="0" fontId="12" fillId="3" borderId="25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  <protection hidden="1"/>
    </xf>
    <xf numFmtId="0" fontId="5" fillId="0" borderId="59" xfId="0" applyFont="1" applyFill="1" applyBorder="1" applyAlignment="1" applyProtection="1">
      <alignment horizontal="center" vertical="center"/>
    </xf>
    <xf numFmtId="0" fontId="5" fillId="0" borderId="61" xfId="0" applyFont="1" applyFill="1" applyBorder="1" applyAlignment="1" applyProtection="1">
      <alignment horizontal="center" vertical="center"/>
    </xf>
    <xf numFmtId="0" fontId="5" fillId="0" borderId="60" xfId="0" applyFont="1" applyFill="1" applyBorder="1" applyAlignment="1" applyProtection="1">
      <alignment horizontal="center" vertical="center"/>
    </xf>
    <xf numFmtId="0" fontId="13" fillId="0" borderId="20" xfId="0" applyFont="1" applyBorder="1" applyAlignment="1" applyProtection="1">
      <alignment horizontal="center" vertical="center"/>
    </xf>
    <xf numFmtId="0" fontId="13" fillId="0" borderId="26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3" fillId="0" borderId="23" xfId="0" applyFont="1" applyBorder="1" applyAlignment="1" applyProtection="1">
      <alignment horizontal="center" vertical="center"/>
    </xf>
    <xf numFmtId="0" fontId="12" fillId="0" borderId="31" xfId="0" applyFont="1" applyBorder="1" applyAlignment="1" applyProtection="1">
      <alignment horizontal="center" vertical="center" wrapText="1"/>
    </xf>
    <xf numFmtId="0" fontId="12" fillId="0" borderId="32" xfId="0" applyFont="1" applyBorder="1" applyAlignment="1" applyProtection="1">
      <alignment horizontal="center" vertical="center" wrapText="1"/>
    </xf>
    <xf numFmtId="0" fontId="12" fillId="0" borderId="39" xfId="0" applyFont="1" applyBorder="1" applyAlignment="1" applyProtection="1">
      <alignment horizontal="center" vertical="center" wrapText="1"/>
    </xf>
    <xf numFmtId="0" fontId="12" fillId="5" borderId="2" xfId="0" applyFont="1" applyFill="1" applyBorder="1" applyAlignment="1" applyProtection="1">
      <alignment horizontal="center" vertical="center" wrapText="1"/>
    </xf>
    <xf numFmtId="0" fontId="12" fillId="5" borderId="1" xfId="0" applyFont="1" applyFill="1" applyBorder="1" applyAlignment="1" applyProtection="1">
      <alignment horizontal="center" vertical="center" wrapText="1"/>
    </xf>
    <xf numFmtId="0" fontId="12" fillId="0" borderId="9" xfId="0" applyFont="1" applyBorder="1" applyAlignment="1" applyProtection="1">
      <alignment horizontal="center" vertical="center" wrapText="1"/>
    </xf>
    <xf numFmtId="0" fontId="12" fillId="0" borderId="20" xfId="0" applyFont="1" applyBorder="1" applyAlignment="1" applyProtection="1">
      <alignment horizontal="center" vertical="center" wrapText="1"/>
    </xf>
    <xf numFmtId="0" fontId="12" fillId="0" borderId="26" xfId="0" applyFont="1" applyBorder="1" applyAlignment="1" applyProtection="1">
      <alignment horizontal="center" vertical="center" wrapText="1"/>
    </xf>
    <xf numFmtId="0" fontId="12" fillId="0" borderId="4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center" vertical="center" wrapText="1"/>
    </xf>
    <xf numFmtId="0" fontId="12" fillId="0" borderId="27" xfId="0" applyFont="1" applyBorder="1" applyAlignment="1" applyProtection="1">
      <alignment horizontal="center" vertical="center" wrapText="1"/>
    </xf>
    <xf numFmtId="0" fontId="12" fillId="0" borderId="28" xfId="0" applyFont="1" applyBorder="1" applyAlignment="1" applyProtection="1">
      <alignment horizontal="center" vertical="center" wrapText="1"/>
    </xf>
    <xf numFmtId="0" fontId="12" fillId="0" borderId="29" xfId="0" applyFont="1" applyBorder="1" applyAlignment="1" applyProtection="1">
      <alignment horizontal="center" vertical="center" wrapText="1"/>
    </xf>
    <xf numFmtId="0" fontId="12" fillId="0" borderId="33" xfId="0" applyFont="1" applyBorder="1" applyAlignment="1" applyProtection="1">
      <alignment horizontal="center" vertical="center" wrapText="1"/>
    </xf>
    <xf numFmtId="0" fontId="12" fillId="5" borderId="23" xfId="0" applyFont="1" applyFill="1" applyBorder="1" applyAlignment="1" applyProtection="1">
      <alignment horizontal="center" vertical="center" wrapText="1"/>
    </xf>
    <xf numFmtId="0" fontId="12" fillId="0" borderId="62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center" wrapText="1"/>
      <protection locked="0"/>
    </xf>
    <xf numFmtId="0" fontId="37" fillId="0" borderId="0" xfId="0" applyFont="1" applyBorder="1" applyAlignment="1" applyProtection="1">
      <alignment horizontal="center"/>
    </xf>
    <xf numFmtId="0" fontId="5" fillId="0" borderId="4" xfId="0" applyFont="1" applyFill="1" applyBorder="1" applyAlignment="1" applyProtection="1">
      <alignment horizontal="center" vertical="center"/>
    </xf>
  </cellXfs>
  <cellStyles count="18">
    <cellStyle name="Ezres 2" xfId="1"/>
    <cellStyle name="Normál" xfId="0" builtinId="0"/>
    <cellStyle name="Normal 2" xfId="2"/>
    <cellStyle name="Normál 2" xfId="3"/>
    <cellStyle name="Normál 23" xfId="4"/>
    <cellStyle name="Normál 23 2" xfId="5"/>
    <cellStyle name="Normál 3" xfId="6"/>
    <cellStyle name="Normál 3 2" xfId="7"/>
    <cellStyle name="Normál 3 3" xfId="8"/>
    <cellStyle name="Normál 4" xfId="9"/>
    <cellStyle name="Normál 4 2" xfId="10"/>
    <cellStyle name="Normál 5" xfId="11"/>
    <cellStyle name="Normál 6" xfId="12"/>
    <cellStyle name="Normál 7" xfId="13"/>
    <cellStyle name="Százalék 2" xfId="14"/>
    <cellStyle name="Százalék 2 2" xfId="15"/>
    <cellStyle name="Százalék 3" xfId="16"/>
    <cellStyle name="Százalék 3 2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yugat/Dokumentumok/kontrolling/JELENT&#201;SEK/Havi%20jelent&#233;s/M&#193;K%20havi%20jelent&#233;s/HAVI%20ELSZ&#193;MOL&#193;SOK/Havi_tamogatas_elsz/MAK_analitika_10_hohozxlsx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_Jelz&#225;loghitel_&#252;zletfejleszt&#233;s\_AJK%20verzi&#243;k\20190101_v21.10\Aj&#225;nlatk&#233;sz&#237;t&#337;_20190101_v21.10_NYITOTT_0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_Jelz&#225;loghitel_&#252;zletfejleszt&#233;s\_AJK%20verzi&#243;k\20190101_v21.03\Aj&#225;nlatk&#233;sz&#237;t&#337;_20190101_v21.03_NYITOTT_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ÁK teljes"/>
      <sheetName val="Munka1"/>
      <sheetName val="MÁK OTK 15.sor"/>
      <sheetName val="Adatkocka-Partner"/>
      <sheetName val="Adatkocka-hitel"/>
      <sheetName val="adatkocka H1480"/>
      <sheetName val="12. sorhoz"/>
      <sheetName val=" kamattám.lista H1480"/>
      <sheetName val="kamattám.lista OTK 15.sor"/>
      <sheetName val="ami kimarad a 10.havi jelentés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FL_Cashflow IGÉNYELT"/>
      <sheetName val="Cashflow MAX HÖ MAX FI"/>
      <sheetName val="Cashflow MAX HÖ MIN FI"/>
      <sheetName val="Kezdolap"/>
      <sheetName val="Cashflow IGÉNYELT MAX THM"/>
      <sheetName val="P_Fióklista"/>
      <sheetName val="Adatrögzítés TÁMOGATÁS"/>
      <sheetName val="Eredmények"/>
      <sheetName val="jelzáloghitel igénylolap"/>
      <sheetName val="DOK_Doksilista"/>
      <sheetName val="DOK_Doksilista_"/>
      <sheetName val="Adatrögzítés CIB24"/>
      <sheetName val="Egyszerusített kalkuláció"/>
      <sheetName val="Repi_pelda"/>
      <sheetName val="MFL_Termék ismerteto"/>
      <sheetName val="DOK_Ajanlat"/>
      <sheetName val="PARA"/>
      <sheetName val="well_located_ingatlan"/>
      <sheetName val="Munka1"/>
      <sheetName val="MFL2_Cashflow IGÉNYELT"/>
      <sheetName val="Cashflow IGÉNYELT"/>
      <sheetName val="Adatrögzítés"/>
      <sheetName val="Adatok"/>
      <sheetName val="MFL_Ajánlat"/>
      <sheetName val="MFL_Doksilista"/>
      <sheetName val="PARA_DOKULISTA"/>
      <sheetName val="DOK_Ajánlat_CIB24"/>
      <sheetName val="DOK_Elomin"/>
      <sheetName val="DOK_Adatösszefoglaló"/>
      <sheetName val="Hitel lefutása"/>
      <sheetName val="ODS"/>
      <sheetName val="O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86">
          <cell r="E186">
            <v>25000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FL_Cashflow IGÉNYELT"/>
      <sheetName val="Cashflow MAX HÖ MAX FI"/>
      <sheetName val="Cashflow MAX HÖ MIN FI"/>
      <sheetName val="Cashflow IGÉNYELT"/>
      <sheetName val="Adatok"/>
      <sheetName val="Cashflow IGÉNYELT MAX THM"/>
      <sheetName val="Kezdőlap"/>
      <sheetName val="well_located_ingatlan"/>
      <sheetName val="P_Fióklista"/>
      <sheetName val="Adatrögzítés"/>
      <sheetName val="DOK_Ajanlat"/>
      <sheetName val="Adatrögzítés CIB24"/>
      <sheetName val="Egyszerűsített kalkuláció"/>
      <sheetName val="PARA"/>
      <sheetName val="MFL_Termék ismertető"/>
      <sheetName val="MFL_Ajánlat"/>
      <sheetName val="MFL_Doksilista"/>
      <sheetName val="DOK_Doksilista"/>
      <sheetName val="jelzáloghitel igénylőlap"/>
      <sheetName val="Repi_pelda"/>
      <sheetName val="Adatrögzítés TÁMOGATÁS"/>
      <sheetName val="Eredmények"/>
      <sheetName val="DOK_Ajánlat_CIB24"/>
      <sheetName val="DOK_Elomin"/>
      <sheetName val="DOK_Adatösszefoglaló"/>
      <sheetName val="Hitel lefutása"/>
      <sheetName val="ODS"/>
      <sheetName val="OD"/>
      <sheetName val="PARA_DOKULIS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M1001"/>
  <sheetViews>
    <sheetView showGridLines="0" tabSelected="1" zoomScale="40" zoomScaleNormal="40" workbookViewId="0">
      <selection activeCell="U18" sqref="U18"/>
    </sheetView>
  </sheetViews>
  <sheetFormatPr defaultColWidth="2.33203125" defaultRowHeight="33" customHeight="1"/>
  <cols>
    <col min="1" max="1" width="6.6640625" style="72" customWidth="1"/>
    <col min="2" max="2" width="61.5546875" style="69" customWidth="1"/>
    <col min="3" max="3" width="25.33203125" style="69" customWidth="1"/>
    <col min="4" max="5" width="25.33203125" style="73" customWidth="1"/>
    <col min="6" max="6" width="25.33203125" style="43" customWidth="1"/>
    <col min="7" max="12" width="25.33203125" style="69" customWidth="1"/>
    <col min="13" max="14" width="24.77734375" style="69" customWidth="1"/>
    <col min="15" max="16384" width="2.33203125" style="69"/>
  </cols>
  <sheetData>
    <row r="1" spans="1:13" ht="33" customHeight="1">
      <c r="A1" s="394" t="s">
        <v>115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</row>
    <row r="2" spans="1:13" ht="33" customHeight="1">
      <c r="A2" s="395" t="s">
        <v>116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5"/>
    </row>
    <row r="3" spans="1:13" ht="19.5" customHeight="1">
      <c r="A3" s="109"/>
      <c r="B3" s="109"/>
      <c r="C3" s="109"/>
      <c r="D3" s="109"/>
      <c r="E3" s="109"/>
      <c r="F3" s="109"/>
      <c r="G3" s="109"/>
      <c r="H3" s="109"/>
      <c r="I3" s="109"/>
      <c r="J3" s="109"/>
    </row>
    <row r="4" spans="1:13" s="43" customFormat="1" ht="37.799999999999997" customHeight="1">
      <c r="A4" s="396" t="s">
        <v>30</v>
      </c>
      <c r="B4" s="396"/>
      <c r="C4" s="396"/>
      <c r="D4" s="396"/>
      <c r="E4" s="396"/>
      <c r="F4" s="396"/>
      <c r="G4" s="396"/>
      <c r="H4" s="396"/>
      <c r="I4" s="396"/>
      <c r="J4" s="396"/>
      <c r="K4" s="396"/>
      <c r="L4" s="396"/>
      <c r="M4" s="108"/>
    </row>
    <row r="5" spans="1:13" s="43" customFormat="1" ht="48" customHeight="1">
      <c r="A5" s="397" t="s">
        <v>180</v>
      </c>
      <c r="B5" s="397"/>
      <c r="C5" s="397"/>
      <c r="D5" s="397"/>
      <c r="E5" s="397"/>
      <c r="F5" s="397"/>
      <c r="G5" s="397"/>
      <c r="H5" s="397"/>
      <c r="I5" s="397"/>
      <c r="J5" s="397"/>
      <c r="K5" s="397"/>
      <c r="L5" s="397"/>
      <c r="M5" s="69"/>
    </row>
    <row r="6" spans="1:13" s="43" customFormat="1" ht="23.25" customHeight="1">
      <c r="A6" s="93"/>
      <c r="B6" s="93"/>
      <c r="C6" s="93"/>
      <c r="D6" s="93"/>
      <c r="E6" s="93"/>
      <c r="F6" s="93"/>
      <c r="G6" s="93"/>
      <c r="H6" s="93"/>
      <c r="I6" s="93"/>
      <c r="J6" s="93"/>
      <c r="K6" s="69"/>
      <c r="L6" s="69"/>
      <c r="M6" s="69"/>
    </row>
    <row r="7" spans="1:13" s="43" customFormat="1" ht="64.2" customHeight="1">
      <c r="A7" s="398" t="s">
        <v>244</v>
      </c>
      <c r="B7" s="398"/>
      <c r="C7" s="398"/>
      <c r="D7" s="398"/>
      <c r="E7" s="398"/>
      <c r="F7" s="398"/>
      <c r="G7" s="398"/>
      <c r="H7" s="398"/>
      <c r="I7" s="398"/>
      <c r="J7" s="398"/>
      <c r="K7" s="398"/>
      <c r="L7" s="398"/>
    </row>
    <row r="8" spans="1:13" s="43" customFormat="1" ht="75.599999999999994" customHeight="1" thickBot="1">
      <c r="A8" s="399" t="s">
        <v>240</v>
      </c>
      <c r="B8" s="399"/>
      <c r="C8" s="399"/>
      <c r="D8" s="399"/>
      <c r="E8" s="399"/>
      <c r="F8" s="399"/>
      <c r="G8" s="399"/>
      <c r="H8" s="399"/>
      <c r="I8" s="399"/>
      <c r="J8" s="399"/>
      <c r="K8" s="399"/>
      <c r="L8" s="399"/>
    </row>
    <row r="9" spans="1:13" s="43" customFormat="1" ht="58.5" customHeight="1">
      <c r="A9" s="374" t="s">
        <v>84</v>
      </c>
      <c r="B9" s="375"/>
      <c r="C9" s="357" t="s">
        <v>247</v>
      </c>
      <c r="D9" s="358"/>
      <c r="E9" s="358"/>
      <c r="F9" s="358"/>
      <c r="G9" s="359"/>
      <c r="H9" s="357" t="s">
        <v>0</v>
      </c>
      <c r="I9" s="358"/>
      <c r="J9" s="358"/>
      <c r="K9" s="331" t="s">
        <v>285</v>
      </c>
      <c r="L9" s="351" t="s">
        <v>148</v>
      </c>
    </row>
    <row r="10" spans="1:13" s="43" customFormat="1" ht="76.2" customHeight="1">
      <c r="A10" s="376"/>
      <c r="B10" s="377"/>
      <c r="C10" s="367" t="s">
        <v>147</v>
      </c>
      <c r="D10" s="365" t="s">
        <v>289</v>
      </c>
      <c r="E10" s="366"/>
      <c r="F10" s="363" t="s">
        <v>286</v>
      </c>
      <c r="G10" s="364"/>
      <c r="H10" s="367" t="s">
        <v>147</v>
      </c>
      <c r="I10" s="363" t="s">
        <v>288</v>
      </c>
      <c r="J10" s="408"/>
      <c r="K10" s="409" t="s">
        <v>147</v>
      </c>
      <c r="L10" s="352"/>
    </row>
    <row r="11" spans="1:13" s="43" customFormat="1" ht="79.5" customHeight="1" thickBot="1">
      <c r="A11" s="376"/>
      <c r="B11" s="377"/>
      <c r="C11" s="368"/>
      <c r="D11" s="332" t="s">
        <v>111</v>
      </c>
      <c r="E11" s="344" t="s">
        <v>85</v>
      </c>
      <c r="F11" s="332" t="s">
        <v>111</v>
      </c>
      <c r="G11" s="333" t="s">
        <v>85</v>
      </c>
      <c r="H11" s="368"/>
      <c r="I11" s="332" t="s">
        <v>111</v>
      </c>
      <c r="J11" s="344" t="s">
        <v>85</v>
      </c>
      <c r="K11" s="410"/>
      <c r="L11" s="352"/>
    </row>
    <row r="12" spans="1:13" s="43" customFormat="1" ht="27" customHeight="1" thickBot="1">
      <c r="A12" s="378"/>
      <c r="B12" s="401"/>
      <c r="C12" s="360" t="s">
        <v>86</v>
      </c>
      <c r="D12" s="361"/>
      <c r="E12" s="361"/>
      <c r="F12" s="361"/>
      <c r="G12" s="362"/>
      <c r="H12" s="402" t="s">
        <v>86</v>
      </c>
      <c r="I12" s="411"/>
      <c r="J12" s="411"/>
      <c r="K12" s="412"/>
      <c r="L12" s="353"/>
    </row>
    <row r="13" spans="1:13" s="43" customFormat="1" ht="45" customHeight="1">
      <c r="A13" s="44" t="s">
        <v>12</v>
      </c>
      <c r="B13" s="45" t="s">
        <v>87</v>
      </c>
      <c r="C13" s="334">
        <v>0</v>
      </c>
      <c r="D13" s="56">
        <v>0</v>
      </c>
      <c r="E13" s="338">
        <v>0</v>
      </c>
      <c r="F13" s="46">
        <v>0</v>
      </c>
      <c r="G13" s="94">
        <v>0</v>
      </c>
      <c r="H13" s="115">
        <v>0</v>
      </c>
      <c r="I13" s="271">
        <v>0</v>
      </c>
      <c r="J13" s="58">
        <v>0</v>
      </c>
      <c r="K13" s="115">
        <v>0</v>
      </c>
      <c r="L13" s="259">
        <f>C13+D13+E13+F13+G13+H13+I13+J13+K13</f>
        <v>0</v>
      </c>
    </row>
    <row r="14" spans="1:13" s="43" customFormat="1" ht="50.1" customHeight="1">
      <c r="A14" s="47" t="s">
        <v>13</v>
      </c>
      <c r="B14" s="48" t="s">
        <v>88</v>
      </c>
      <c r="C14" s="335">
        <v>0</v>
      </c>
      <c r="D14" s="60">
        <v>0</v>
      </c>
      <c r="E14" s="339">
        <v>0</v>
      </c>
      <c r="F14" s="49">
        <v>0</v>
      </c>
      <c r="G14" s="95">
        <v>0</v>
      </c>
      <c r="H14" s="112">
        <v>0</v>
      </c>
      <c r="I14" s="222">
        <v>0</v>
      </c>
      <c r="J14" s="50">
        <v>0</v>
      </c>
      <c r="K14" s="112">
        <v>0</v>
      </c>
      <c r="L14" s="274">
        <f>C14+D14+E14+F14+G14+H14+I14+J14+K14</f>
        <v>0</v>
      </c>
    </row>
    <row r="15" spans="1:13" s="43" customFormat="1" ht="50.1" customHeight="1">
      <c r="A15" s="47" t="s">
        <v>14</v>
      </c>
      <c r="B15" s="48" t="s">
        <v>89</v>
      </c>
      <c r="C15" s="336">
        <v>0</v>
      </c>
      <c r="D15" s="61">
        <v>0</v>
      </c>
      <c r="E15" s="62">
        <v>0</v>
      </c>
      <c r="F15" s="51">
        <v>0</v>
      </c>
      <c r="G15" s="96">
        <v>0</v>
      </c>
      <c r="H15" s="113">
        <v>0</v>
      </c>
      <c r="I15" s="221">
        <v>0</v>
      </c>
      <c r="J15" s="104">
        <v>0</v>
      </c>
      <c r="K15" s="113">
        <v>0</v>
      </c>
      <c r="L15" s="267">
        <f>C15+D15+E15+F15+G15+H15+I15+J15+K15</f>
        <v>0</v>
      </c>
    </row>
    <row r="16" spans="1:13" s="43" customFormat="1" ht="45" customHeight="1">
      <c r="A16" s="47" t="s">
        <v>15</v>
      </c>
      <c r="B16" s="48" t="s">
        <v>90</v>
      </c>
      <c r="C16" s="335">
        <v>0</v>
      </c>
      <c r="D16" s="60">
        <v>0</v>
      </c>
      <c r="E16" s="339">
        <v>0</v>
      </c>
      <c r="F16" s="49">
        <v>0</v>
      </c>
      <c r="G16" s="95">
        <v>0</v>
      </c>
      <c r="H16" s="112">
        <v>0</v>
      </c>
      <c r="I16" s="222">
        <v>0</v>
      </c>
      <c r="J16" s="50">
        <v>0</v>
      </c>
      <c r="K16" s="112">
        <v>0</v>
      </c>
      <c r="L16" s="274">
        <f>C16+D16+E16+F16+G16+H16+I16+J16+K16</f>
        <v>0</v>
      </c>
    </row>
    <row r="17" spans="1:12" s="43" customFormat="1" ht="50.1" customHeight="1" thickBot="1">
      <c r="A17" s="52" t="s">
        <v>91</v>
      </c>
      <c r="B17" s="53" t="s">
        <v>121</v>
      </c>
      <c r="C17" s="337">
        <v>0</v>
      </c>
      <c r="D17" s="64">
        <v>0</v>
      </c>
      <c r="E17" s="65">
        <v>0</v>
      </c>
      <c r="F17" s="54">
        <v>0</v>
      </c>
      <c r="G17" s="97">
        <v>0</v>
      </c>
      <c r="H17" s="114">
        <v>0</v>
      </c>
      <c r="I17" s="224">
        <v>0</v>
      </c>
      <c r="J17" s="107">
        <v>0</v>
      </c>
      <c r="K17" s="114">
        <v>0</v>
      </c>
      <c r="L17" s="260">
        <f>C17+D17+E17+F17+G17+H17+I17+J17+K17</f>
        <v>0</v>
      </c>
    </row>
    <row r="18" spans="1:12" s="120" customFormat="1" ht="67.8" customHeight="1">
      <c r="A18" s="119"/>
      <c r="B18" s="356"/>
      <c r="C18" s="356"/>
      <c r="D18" s="356"/>
      <c r="E18" s="356"/>
      <c r="G18" s="340"/>
      <c r="H18" s="340"/>
      <c r="I18" s="340"/>
    </row>
    <row r="19" spans="1:12" s="43" customFormat="1" ht="75.599999999999994" customHeight="1">
      <c r="A19" s="377" t="s">
        <v>245</v>
      </c>
      <c r="B19" s="377"/>
      <c r="C19" s="377"/>
      <c r="D19" s="377"/>
      <c r="E19" s="377"/>
      <c r="F19" s="377"/>
      <c r="G19" s="377"/>
      <c r="H19" s="377"/>
      <c r="I19" s="377"/>
      <c r="J19" s="377"/>
      <c r="K19" s="377"/>
      <c r="L19" s="377"/>
    </row>
    <row r="20" spans="1:12" s="43" customFormat="1" ht="40.200000000000003" customHeight="1" thickBot="1">
      <c r="A20" s="373"/>
      <c r="B20" s="373"/>
      <c r="C20" s="373"/>
      <c r="D20" s="373"/>
      <c r="E20" s="373"/>
      <c r="F20" s="373"/>
      <c r="G20" s="373"/>
      <c r="H20" s="373"/>
      <c r="I20" s="373"/>
      <c r="J20" s="373"/>
    </row>
    <row r="21" spans="1:12" s="43" customFormat="1" ht="55.5" customHeight="1">
      <c r="A21" s="374" t="s">
        <v>84</v>
      </c>
      <c r="B21" s="375"/>
      <c r="C21" s="354" t="s">
        <v>243</v>
      </c>
      <c r="D21" s="355"/>
      <c r="E21" s="354" t="s">
        <v>241</v>
      </c>
      <c r="F21" s="355"/>
      <c r="G21" s="406" t="s">
        <v>118</v>
      </c>
      <c r="H21" s="404" t="s">
        <v>238</v>
      </c>
    </row>
    <row r="22" spans="1:12" s="43" customFormat="1" ht="84" customHeight="1" thickBot="1">
      <c r="A22" s="376"/>
      <c r="B22" s="377"/>
      <c r="C22" s="332" t="s">
        <v>111</v>
      </c>
      <c r="D22" s="333" t="s">
        <v>85</v>
      </c>
      <c r="E22" s="332" t="s">
        <v>111</v>
      </c>
      <c r="F22" s="333" t="s">
        <v>85</v>
      </c>
      <c r="G22" s="407"/>
      <c r="H22" s="405"/>
    </row>
    <row r="23" spans="1:12" s="43" customFormat="1" ht="27" customHeight="1" thickBot="1">
      <c r="A23" s="378"/>
      <c r="B23" s="401"/>
      <c r="C23" s="360" t="s">
        <v>86</v>
      </c>
      <c r="D23" s="380"/>
      <c r="E23" s="402" t="s">
        <v>86</v>
      </c>
      <c r="F23" s="403"/>
      <c r="G23" s="353"/>
      <c r="H23" s="390"/>
    </row>
    <row r="24" spans="1:12" s="43" customFormat="1" ht="45" customHeight="1">
      <c r="A24" s="44" t="s">
        <v>12</v>
      </c>
      <c r="B24" s="298" t="s">
        <v>87</v>
      </c>
      <c r="C24" s="101">
        <v>0</v>
      </c>
      <c r="D24" s="124">
        <v>0</v>
      </c>
      <c r="E24" s="100">
        <v>0</v>
      </c>
      <c r="F24" s="58">
        <v>0</v>
      </c>
      <c r="G24" s="283">
        <f>C24+D24+E24+F24</f>
        <v>0</v>
      </c>
      <c r="H24" s="284">
        <f>L13+G24</f>
        <v>0</v>
      </c>
    </row>
    <row r="25" spans="1:12" s="43" customFormat="1" ht="50.1" customHeight="1">
      <c r="A25" s="47" t="s">
        <v>13</v>
      </c>
      <c r="B25" s="291" t="s">
        <v>122</v>
      </c>
      <c r="C25" s="98">
        <v>0</v>
      </c>
      <c r="D25" s="125">
        <v>0</v>
      </c>
      <c r="E25" s="102">
        <v>0</v>
      </c>
      <c r="F25" s="50">
        <v>0</v>
      </c>
      <c r="G25" s="296">
        <f>C25+D25+E25+F25</f>
        <v>0</v>
      </c>
      <c r="H25" s="285">
        <f>L14+G25</f>
        <v>0</v>
      </c>
    </row>
    <row r="26" spans="1:12" s="43" customFormat="1" ht="50.1" customHeight="1">
      <c r="A26" s="47" t="s">
        <v>14</v>
      </c>
      <c r="B26" s="291" t="s">
        <v>89</v>
      </c>
      <c r="C26" s="99">
        <v>0</v>
      </c>
      <c r="D26" s="126">
        <v>0</v>
      </c>
      <c r="E26" s="103">
        <v>0</v>
      </c>
      <c r="F26" s="104">
        <v>0</v>
      </c>
      <c r="G26" s="292">
        <f>C26+D26+E26+F26</f>
        <v>0</v>
      </c>
      <c r="H26" s="286">
        <f>L15+G26</f>
        <v>0</v>
      </c>
    </row>
    <row r="27" spans="1:12" s="43" customFormat="1" ht="45" customHeight="1">
      <c r="A27" s="47" t="s">
        <v>15</v>
      </c>
      <c r="B27" s="291" t="s">
        <v>90</v>
      </c>
      <c r="C27" s="98">
        <v>0</v>
      </c>
      <c r="D27" s="125">
        <v>0</v>
      </c>
      <c r="E27" s="102">
        <v>0</v>
      </c>
      <c r="F27" s="50">
        <v>0</v>
      </c>
      <c r="G27" s="296">
        <f>C27+D27+E27+F27</f>
        <v>0</v>
      </c>
      <c r="H27" s="285">
        <f>L16+G27</f>
        <v>0</v>
      </c>
    </row>
    <row r="28" spans="1:12" s="43" customFormat="1" ht="50.1" customHeight="1" thickBot="1">
      <c r="A28" s="52" t="s">
        <v>91</v>
      </c>
      <c r="B28" s="294" t="s">
        <v>127</v>
      </c>
      <c r="C28" s="106">
        <v>0</v>
      </c>
      <c r="D28" s="127">
        <v>0</v>
      </c>
      <c r="E28" s="105">
        <v>0</v>
      </c>
      <c r="F28" s="107">
        <v>0</v>
      </c>
      <c r="G28" s="295">
        <f>C28+D28+E28+F28</f>
        <v>0</v>
      </c>
      <c r="H28" s="287">
        <f>L17+G28</f>
        <v>0</v>
      </c>
    </row>
    <row r="29" spans="1:12" s="43" customFormat="1" ht="52.5" customHeight="1">
      <c r="A29" s="66"/>
      <c r="B29" s="67"/>
      <c r="C29" s="110"/>
      <c r="D29" s="110"/>
      <c r="E29" s="110"/>
      <c r="F29" s="110"/>
      <c r="G29" s="111"/>
    </row>
    <row r="30" spans="1:12" s="43" customFormat="1" ht="58.5" customHeight="1">
      <c r="A30" s="377" t="s">
        <v>290</v>
      </c>
      <c r="B30" s="377"/>
      <c r="C30" s="377"/>
      <c r="D30" s="377"/>
      <c r="E30" s="377"/>
      <c r="F30" s="377"/>
      <c r="G30" s="377"/>
      <c r="H30" s="377"/>
      <c r="I30" s="377"/>
      <c r="J30" s="377"/>
      <c r="K30" s="377"/>
      <c r="L30" s="377"/>
    </row>
    <row r="31" spans="1:12" s="43" customFormat="1" ht="85.2" customHeight="1" thickBot="1">
      <c r="A31" s="400" t="s">
        <v>240</v>
      </c>
      <c r="B31" s="400"/>
      <c r="C31" s="399"/>
      <c r="D31" s="399"/>
      <c r="E31" s="399"/>
      <c r="F31" s="399"/>
      <c r="G31" s="399"/>
      <c r="H31" s="399"/>
      <c r="I31" s="399"/>
      <c r="J31" s="399"/>
      <c r="K31" s="400"/>
      <c r="L31" s="400"/>
    </row>
    <row r="32" spans="1:12" s="43" customFormat="1" ht="60" customHeight="1">
      <c r="A32" s="374" t="s">
        <v>84</v>
      </c>
      <c r="B32" s="375"/>
      <c r="C32" s="425" t="s">
        <v>247</v>
      </c>
      <c r="D32" s="426"/>
      <c r="E32" s="427"/>
      <c r="F32" s="357" t="s">
        <v>0</v>
      </c>
      <c r="G32" s="358"/>
      <c r="H32" s="359"/>
      <c r="I32" s="428" t="s">
        <v>117</v>
      </c>
      <c r="J32" s="383" t="s">
        <v>120</v>
      </c>
      <c r="K32" s="423" t="s">
        <v>287</v>
      </c>
      <c r="L32" s="424"/>
    </row>
    <row r="33" spans="1:12" s="43" customFormat="1" ht="48" customHeight="1">
      <c r="A33" s="376"/>
      <c r="B33" s="377"/>
      <c r="C33" s="415" t="s">
        <v>110</v>
      </c>
      <c r="D33" s="417" t="s">
        <v>111</v>
      </c>
      <c r="E33" s="419" t="s">
        <v>85</v>
      </c>
      <c r="F33" s="421" t="s">
        <v>110</v>
      </c>
      <c r="G33" s="417" t="s">
        <v>111</v>
      </c>
      <c r="H33" s="419" t="s">
        <v>85</v>
      </c>
      <c r="I33" s="429"/>
      <c r="J33" s="384"/>
      <c r="K33" s="345" t="s">
        <v>297</v>
      </c>
      <c r="L33" s="347" t="s">
        <v>298</v>
      </c>
    </row>
    <row r="34" spans="1:12" s="43" customFormat="1" ht="69.599999999999994" customHeight="1" thickBot="1">
      <c r="A34" s="376"/>
      <c r="B34" s="377"/>
      <c r="C34" s="416"/>
      <c r="D34" s="418"/>
      <c r="E34" s="420"/>
      <c r="F34" s="422"/>
      <c r="G34" s="418"/>
      <c r="H34" s="420"/>
      <c r="I34" s="430"/>
      <c r="J34" s="384"/>
      <c r="K34" s="346"/>
      <c r="L34" s="348"/>
    </row>
    <row r="35" spans="1:12" s="43" customFormat="1" ht="28.2" customHeight="1" thickBot="1">
      <c r="A35" s="378"/>
      <c r="B35" s="379"/>
      <c r="C35" s="360" t="s">
        <v>86</v>
      </c>
      <c r="D35" s="380"/>
      <c r="E35" s="414"/>
      <c r="F35" s="361" t="s">
        <v>86</v>
      </c>
      <c r="G35" s="361"/>
      <c r="H35" s="361"/>
      <c r="I35" s="414"/>
      <c r="J35" s="431"/>
      <c r="K35" s="349" t="s">
        <v>86</v>
      </c>
      <c r="L35" s="350"/>
    </row>
    <row r="36" spans="1:12" s="43" customFormat="1" ht="45" customHeight="1">
      <c r="A36" s="44" t="s">
        <v>12</v>
      </c>
      <c r="B36" s="55" t="s">
        <v>87</v>
      </c>
      <c r="C36" s="56">
        <v>0</v>
      </c>
      <c r="D36" s="57">
        <v>0</v>
      </c>
      <c r="E36" s="338">
        <v>0</v>
      </c>
      <c r="F36" s="271">
        <v>0</v>
      </c>
      <c r="G36" s="101">
        <v>0</v>
      </c>
      <c r="H36" s="58">
        <v>0</v>
      </c>
      <c r="I36" s="115">
        <v>0</v>
      </c>
      <c r="J36" s="259">
        <f>C36+D36+E36+F36+G36+H36+I36</f>
        <v>0</v>
      </c>
      <c r="K36" s="100">
        <v>0</v>
      </c>
      <c r="L36" s="58">
        <v>0</v>
      </c>
    </row>
    <row r="37" spans="1:12" s="43" customFormat="1" ht="45" customHeight="1">
      <c r="A37" s="47" t="s">
        <v>13</v>
      </c>
      <c r="B37" s="59" t="s">
        <v>92</v>
      </c>
      <c r="C37" s="60">
        <v>0</v>
      </c>
      <c r="D37" s="49">
        <v>0</v>
      </c>
      <c r="E37" s="339">
        <v>0</v>
      </c>
      <c r="F37" s="222">
        <v>0</v>
      </c>
      <c r="G37" s="98">
        <v>0</v>
      </c>
      <c r="H37" s="50">
        <v>0</v>
      </c>
      <c r="I37" s="112">
        <v>0</v>
      </c>
      <c r="J37" s="274">
        <f>C37+D37+E37+F37+G37+H37+I37</f>
        <v>0</v>
      </c>
      <c r="K37" s="102">
        <v>0</v>
      </c>
      <c r="L37" s="50">
        <v>0</v>
      </c>
    </row>
    <row r="38" spans="1:12" s="43" customFormat="1" ht="50.1" customHeight="1">
      <c r="A38" s="47" t="s">
        <v>14</v>
      </c>
      <c r="B38" s="59" t="s">
        <v>126</v>
      </c>
      <c r="C38" s="61">
        <v>0</v>
      </c>
      <c r="D38" s="51">
        <v>0</v>
      </c>
      <c r="E38" s="62">
        <v>0</v>
      </c>
      <c r="F38" s="221">
        <v>0</v>
      </c>
      <c r="G38" s="99">
        <v>0</v>
      </c>
      <c r="H38" s="104">
        <v>0</v>
      </c>
      <c r="I38" s="113">
        <v>0</v>
      </c>
      <c r="J38" s="267">
        <f>C38+D38+E38+F38+G38+H38+I38</f>
        <v>0</v>
      </c>
      <c r="K38" s="61">
        <v>0</v>
      </c>
      <c r="L38" s="272">
        <v>0</v>
      </c>
    </row>
    <row r="39" spans="1:12" s="43" customFormat="1" ht="45" customHeight="1">
      <c r="A39" s="47" t="s">
        <v>15</v>
      </c>
      <c r="B39" s="59" t="s">
        <v>90</v>
      </c>
      <c r="C39" s="60">
        <v>0</v>
      </c>
      <c r="D39" s="49">
        <v>0</v>
      </c>
      <c r="E39" s="339">
        <v>0</v>
      </c>
      <c r="F39" s="222">
        <v>0</v>
      </c>
      <c r="G39" s="98">
        <v>0</v>
      </c>
      <c r="H39" s="50">
        <v>0</v>
      </c>
      <c r="I39" s="112">
        <v>0</v>
      </c>
      <c r="J39" s="274">
        <f>C39+D39+E39+F39+G39+H39+I39</f>
        <v>0</v>
      </c>
      <c r="K39" s="102">
        <v>0</v>
      </c>
      <c r="L39" s="50">
        <v>0</v>
      </c>
    </row>
    <row r="40" spans="1:12" s="43" customFormat="1" ht="50.1" customHeight="1" thickBot="1">
      <c r="A40" s="52" t="s">
        <v>91</v>
      </c>
      <c r="B40" s="63" t="s">
        <v>125</v>
      </c>
      <c r="C40" s="64">
        <v>0</v>
      </c>
      <c r="D40" s="54">
        <v>0</v>
      </c>
      <c r="E40" s="65">
        <v>0</v>
      </c>
      <c r="F40" s="224">
        <v>0</v>
      </c>
      <c r="G40" s="106">
        <v>0</v>
      </c>
      <c r="H40" s="107">
        <v>0</v>
      </c>
      <c r="I40" s="114">
        <v>0</v>
      </c>
      <c r="J40" s="260">
        <f>C40+D40+E40+F40+G40+H40+I40</f>
        <v>0</v>
      </c>
      <c r="K40" s="64">
        <v>0</v>
      </c>
      <c r="L40" s="273">
        <v>0</v>
      </c>
    </row>
    <row r="41" spans="1:12" s="43" customFormat="1" ht="30" customHeight="1">
      <c r="A41" s="66"/>
      <c r="B41" s="370"/>
      <c r="C41" s="370"/>
      <c r="D41" s="68"/>
      <c r="E41" s="68"/>
      <c r="F41" s="413"/>
      <c r="G41" s="413"/>
    </row>
    <row r="42" spans="1:12" s="43" customFormat="1" ht="33.6" customHeight="1">
      <c r="A42" s="87"/>
      <c r="B42" s="87"/>
      <c r="C42" s="87"/>
      <c r="D42" s="87"/>
      <c r="E42" s="87"/>
      <c r="F42" s="87"/>
      <c r="G42" s="87"/>
    </row>
    <row r="43" spans="1:12" ht="64.2" customHeight="1">
      <c r="A43" s="377" t="s">
        <v>246</v>
      </c>
      <c r="B43" s="377"/>
      <c r="C43" s="377"/>
      <c r="D43" s="377"/>
      <c r="E43" s="377"/>
      <c r="F43" s="377"/>
      <c r="G43" s="377"/>
      <c r="H43" s="377"/>
      <c r="I43" s="377"/>
      <c r="J43" s="377"/>
      <c r="K43" s="377"/>
      <c r="L43" s="377"/>
    </row>
    <row r="44" spans="1:12" ht="37.799999999999997" customHeight="1" thickBot="1">
      <c r="A44" s="373"/>
      <c r="B44" s="373"/>
      <c r="C44" s="373"/>
      <c r="D44" s="373"/>
      <c r="E44" s="373"/>
      <c r="F44" s="373"/>
      <c r="G44" s="373"/>
      <c r="H44" s="373"/>
      <c r="I44" s="373"/>
      <c r="J44" s="373"/>
    </row>
    <row r="45" spans="1:12" ht="75" customHeight="1">
      <c r="A45" s="374" t="s">
        <v>84</v>
      </c>
      <c r="B45" s="375"/>
      <c r="C45" s="354" t="s">
        <v>242</v>
      </c>
      <c r="D45" s="382"/>
      <c r="E45" s="355"/>
      <c r="F45" s="385" t="s">
        <v>241</v>
      </c>
      <c r="G45" s="386"/>
      <c r="H45" s="387"/>
      <c r="I45" s="383" t="s">
        <v>119</v>
      </c>
      <c r="J45" s="388" t="s">
        <v>239</v>
      </c>
      <c r="K45" s="392" t="s">
        <v>31</v>
      </c>
      <c r="L45" s="393"/>
    </row>
    <row r="46" spans="1:12" ht="79.8" thickBot="1">
      <c r="A46" s="376"/>
      <c r="B46" s="377"/>
      <c r="C46" s="341" t="s">
        <v>110</v>
      </c>
      <c r="D46" s="343" t="s">
        <v>111</v>
      </c>
      <c r="E46" s="342" t="s">
        <v>85</v>
      </c>
      <c r="F46" s="341" t="s">
        <v>110</v>
      </c>
      <c r="G46" s="343" t="s">
        <v>111</v>
      </c>
      <c r="H46" s="342" t="s">
        <v>85</v>
      </c>
      <c r="I46" s="384"/>
      <c r="J46" s="389"/>
      <c r="K46" s="141" t="s">
        <v>149</v>
      </c>
      <c r="L46" s="305" t="s">
        <v>146</v>
      </c>
    </row>
    <row r="47" spans="1:12" ht="27" customHeight="1" thickBot="1">
      <c r="A47" s="378"/>
      <c r="B47" s="379"/>
      <c r="C47" s="360" t="s">
        <v>86</v>
      </c>
      <c r="D47" s="380"/>
      <c r="E47" s="380"/>
      <c r="F47" s="360" t="s">
        <v>86</v>
      </c>
      <c r="G47" s="380"/>
      <c r="H47" s="380"/>
      <c r="I47" s="353"/>
      <c r="J47" s="390"/>
      <c r="K47" s="349" t="s">
        <v>86</v>
      </c>
      <c r="L47" s="350"/>
    </row>
    <row r="48" spans="1:12" ht="44.25" customHeight="1">
      <c r="A48" s="44" t="s">
        <v>12</v>
      </c>
      <c r="B48" s="297" t="s">
        <v>87</v>
      </c>
      <c r="C48" s="100">
        <v>0</v>
      </c>
      <c r="D48" s="101">
        <v>0</v>
      </c>
      <c r="E48" s="58">
        <v>0</v>
      </c>
      <c r="F48" s="100">
        <v>0</v>
      </c>
      <c r="G48" s="101">
        <v>0</v>
      </c>
      <c r="H48" s="58">
        <v>0</v>
      </c>
      <c r="I48" s="259">
        <f>C48+D48+E48+F48+G48+H48</f>
        <v>0</v>
      </c>
      <c r="J48" s="275">
        <f>J36+I48</f>
        <v>0</v>
      </c>
      <c r="K48" s="58">
        <v>0</v>
      </c>
      <c r="L48" s="58">
        <v>0</v>
      </c>
    </row>
    <row r="49" spans="1:12" ht="45" customHeight="1">
      <c r="A49" s="47" t="s">
        <v>13</v>
      </c>
      <c r="B49" s="290" t="s">
        <v>92</v>
      </c>
      <c r="C49" s="102">
        <v>0</v>
      </c>
      <c r="D49" s="98">
        <v>0</v>
      </c>
      <c r="E49" s="50">
        <v>0</v>
      </c>
      <c r="F49" s="102">
        <v>0</v>
      </c>
      <c r="G49" s="98">
        <v>0</v>
      </c>
      <c r="H49" s="50">
        <v>0</v>
      </c>
      <c r="I49" s="274">
        <f>C49+D49+E49+F49+G49+H49</f>
        <v>0</v>
      </c>
      <c r="J49" s="276">
        <f>J37+I49</f>
        <v>0</v>
      </c>
      <c r="K49" s="288">
        <v>0</v>
      </c>
      <c r="L49" s="50">
        <v>0</v>
      </c>
    </row>
    <row r="50" spans="1:12" ht="50.1" customHeight="1">
      <c r="A50" s="47" t="s">
        <v>14</v>
      </c>
      <c r="B50" s="290" t="s">
        <v>123</v>
      </c>
      <c r="C50" s="103">
        <v>0</v>
      </c>
      <c r="D50" s="99">
        <v>0</v>
      </c>
      <c r="E50" s="104">
        <v>0</v>
      </c>
      <c r="F50" s="103">
        <v>0</v>
      </c>
      <c r="G50" s="99">
        <v>0</v>
      </c>
      <c r="H50" s="104">
        <v>0</v>
      </c>
      <c r="I50" s="267">
        <f>C50+D50+E50+F50+G50+H50</f>
        <v>0</v>
      </c>
      <c r="J50" s="277">
        <f>J38+I50</f>
        <v>0</v>
      </c>
      <c r="K50" s="289">
        <v>0</v>
      </c>
      <c r="L50" s="62">
        <v>0</v>
      </c>
    </row>
    <row r="51" spans="1:12" ht="44.25" customHeight="1">
      <c r="A51" s="47" t="s">
        <v>15</v>
      </c>
      <c r="B51" s="290" t="s">
        <v>90</v>
      </c>
      <c r="C51" s="102">
        <v>0</v>
      </c>
      <c r="D51" s="98">
        <v>0</v>
      </c>
      <c r="E51" s="50">
        <v>0</v>
      </c>
      <c r="F51" s="102">
        <v>0</v>
      </c>
      <c r="G51" s="98">
        <v>0</v>
      </c>
      <c r="H51" s="50">
        <v>0</v>
      </c>
      <c r="I51" s="274">
        <f>C51+D51+E51+F51+G51+H51</f>
        <v>0</v>
      </c>
      <c r="J51" s="276">
        <f>J39+I51</f>
        <v>0</v>
      </c>
      <c r="K51" s="50">
        <v>0</v>
      </c>
      <c r="L51" s="50">
        <v>0</v>
      </c>
    </row>
    <row r="52" spans="1:12" ht="50.1" customHeight="1" thickBot="1">
      <c r="A52" s="52" t="s">
        <v>91</v>
      </c>
      <c r="B52" s="293" t="s">
        <v>124</v>
      </c>
      <c r="C52" s="105">
        <v>0</v>
      </c>
      <c r="D52" s="106">
        <v>0</v>
      </c>
      <c r="E52" s="107">
        <v>0</v>
      </c>
      <c r="F52" s="105">
        <v>0</v>
      </c>
      <c r="G52" s="106">
        <v>0</v>
      </c>
      <c r="H52" s="107">
        <v>0</v>
      </c>
      <c r="I52" s="260">
        <f>C52+D52+E52+F52+G52+H52</f>
        <v>0</v>
      </c>
      <c r="J52" s="278">
        <f>J40+I52</f>
        <v>0</v>
      </c>
      <c r="K52" s="65">
        <v>0</v>
      </c>
      <c r="L52" s="65">
        <v>0</v>
      </c>
    </row>
    <row r="53" spans="1:12" ht="42" customHeight="1">
      <c r="A53" s="66"/>
      <c r="D53" s="110"/>
      <c r="E53" s="110"/>
      <c r="F53" s="110"/>
      <c r="G53" s="110"/>
      <c r="H53" s="110"/>
      <c r="I53" s="43"/>
      <c r="J53" s="391" t="s">
        <v>150</v>
      </c>
      <c r="K53" s="391"/>
      <c r="L53" s="391"/>
    </row>
    <row r="54" spans="1:12" s="303" customFormat="1" ht="52.2" customHeight="1">
      <c r="A54" s="300"/>
      <c r="B54" s="381" t="s">
        <v>277</v>
      </c>
      <c r="C54" s="381"/>
      <c r="D54" s="381"/>
      <c r="E54" s="381"/>
      <c r="F54" s="381"/>
      <c r="G54" s="301"/>
      <c r="H54" s="302"/>
      <c r="I54" s="302"/>
      <c r="J54" s="302"/>
    </row>
    <row r="55" spans="1:12" ht="10.8" customHeight="1">
      <c r="A55" s="66"/>
      <c r="B55" s="67"/>
      <c r="C55" s="110"/>
      <c r="D55" s="110"/>
      <c r="E55" s="110"/>
      <c r="F55" s="110"/>
      <c r="G55" s="111"/>
      <c r="H55" s="43"/>
      <c r="I55" s="43"/>
      <c r="J55" s="43"/>
    </row>
    <row r="56" spans="1:12" ht="90.75" customHeight="1">
      <c r="D56" s="69"/>
      <c r="E56" s="69"/>
    </row>
    <row r="57" spans="1:12" ht="47.25" customHeight="1">
      <c r="A57" s="69"/>
      <c r="B57" s="42"/>
      <c r="C57" s="42"/>
      <c r="D57" s="69"/>
      <c r="E57" s="371"/>
      <c r="F57" s="371"/>
      <c r="G57" s="371"/>
      <c r="H57" s="371"/>
    </row>
    <row r="58" spans="1:12" ht="30" customHeight="1">
      <c r="A58" s="36"/>
      <c r="D58" s="69"/>
      <c r="E58" s="372"/>
      <c r="F58" s="372"/>
      <c r="G58" s="372"/>
      <c r="H58" s="372"/>
    </row>
    <row r="59" spans="1:12" ht="30" customHeight="1">
      <c r="A59" s="70"/>
      <c r="B59" s="71"/>
      <c r="C59" s="71"/>
      <c r="D59" s="69"/>
      <c r="E59" s="369"/>
      <c r="F59" s="369"/>
      <c r="G59" s="369"/>
      <c r="H59" s="369"/>
    </row>
    <row r="60" spans="1:12" s="43" customFormat="1" ht="33" customHeight="1"/>
    <row r="61" spans="1:12" s="43" customFormat="1" ht="33" customHeight="1"/>
    <row r="62" spans="1:12" s="43" customFormat="1" ht="33" customHeight="1"/>
    <row r="63" spans="1:12" s="43" customFormat="1" ht="33" customHeight="1"/>
    <row r="64" spans="1:12" s="43" customFormat="1" ht="33" customHeight="1"/>
    <row r="65" s="43" customFormat="1" ht="33" customHeight="1"/>
    <row r="66" s="43" customFormat="1" ht="33" customHeight="1"/>
    <row r="67" s="43" customFormat="1" ht="33" customHeight="1"/>
    <row r="68" s="43" customFormat="1" ht="33" customHeight="1"/>
    <row r="69" s="43" customFormat="1" ht="33" customHeight="1"/>
    <row r="70" s="43" customFormat="1" ht="33" customHeight="1"/>
    <row r="71" s="43" customFormat="1" ht="33" customHeight="1"/>
    <row r="72" s="43" customFormat="1" ht="33" customHeight="1"/>
    <row r="73" s="43" customFormat="1" ht="33" customHeight="1"/>
    <row r="74" s="43" customFormat="1" ht="33" customHeight="1"/>
    <row r="75" s="43" customFormat="1" ht="33" customHeight="1"/>
    <row r="76" s="43" customFormat="1" ht="33" customHeight="1"/>
    <row r="77" s="43" customFormat="1" ht="33" customHeight="1"/>
    <row r="78" s="43" customFormat="1" ht="33" customHeight="1"/>
    <row r="79" s="43" customFormat="1" ht="33" customHeight="1"/>
    <row r="80" s="43" customFormat="1" ht="33" customHeight="1"/>
    <row r="81" s="43" customFormat="1" ht="33" customHeight="1"/>
    <row r="82" s="43" customFormat="1" ht="33" customHeight="1"/>
    <row r="83" s="43" customFormat="1" ht="33" customHeight="1"/>
    <row r="84" s="43" customFormat="1" ht="33" customHeight="1"/>
    <row r="85" s="43" customFormat="1" ht="33" customHeight="1"/>
    <row r="86" s="43" customFormat="1" ht="33" customHeight="1"/>
    <row r="87" s="43" customFormat="1" ht="33" customHeight="1"/>
    <row r="88" s="43" customFormat="1" ht="33" customHeight="1"/>
    <row r="89" s="43" customFormat="1" ht="33" customHeight="1"/>
    <row r="90" s="43" customFormat="1" ht="33" customHeight="1"/>
    <row r="91" s="43" customFormat="1" ht="33" customHeight="1"/>
    <row r="92" s="43" customFormat="1" ht="33" customHeight="1"/>
    <row r="93" s="43" customFormat="1" ht="33" customHeight="1"/>
    <row r="94" s="43" customFormat="1" ht="33" customHeight="1"/>
    <row r="95" s="43" customFormat="1" ht="33" customHeight="1"/>
    <row r="96" s="43" customFormat="1" ht="33" customHeight="1"/>
    <row r="97" s="43" customFormat="1" ht="33" customHeight="1"/>
    <row r="98" s="43" customFormat="1" ht="33" customHeight="1"/>
    <row r="99" s="43" customFormat="1" ht="33" customHeight="1"/>
    <row r="100" s="43" customFormat="1" ht="33" customHeight="1"/>
    <row r="101" s="43" customFormat="1" ht="33" customHeight="1"/>
    <row r="102" s="43" customFormat="1" ht="33" customHeight="1"/>
    <row r="103" s="43" customFormat="1" ht="33" customHeight="1"/>
    <row r="104" s="43" customFormat="1" ht="33" customHeight="1"/>
    <row r="105" s="43" customFormat="1" ht="33" customHeight="1"/>
    <row r="106" s="43" customFormat="1" ht="33" customHeight="1"/>
    <row r="107" s="43" customFormat="1" ht="33" customHeight="1"/>
    <row r="108" s="43" customFormat="1" ht="33" customHeight="1"/>
    <row r="109" s="43" customFormat="1" ht="33" customHeight="1"/>
    <row r="110" s="43" customFormat="1" ht="33" customHeight="1"/>
    <row r="111" s="43" customFormat="1" ht="33" customHeight="1"/>
    <row r="112" s="43" customFormat="1" ht="33" customHeight="1"/>
    <row r="113" s="43" customFormat="1" ht="33" customHeight="1"/>
    <row r="114" s="43" customFormat="1" ht="33" customHeight="1"/>
    <row r="115" s="43" customFormat="1" ht="33" customHeight="1"/>
    <row r="116" s="43" customFormat="1" ht="33" customHeight="1"/>
    <row r="117" s="43" customFormat="1" ht="33" customHeight="1"/>
    <row r="118" s="43" customFormat="1" ht="33" customHeight="1"/>
    <row r="119" s="43" customFormat="1" ht="33" customHeight="1"/>
    <row r="120" s="43" customFormat="1" ht="33" customHeight="1"/>
    <row r="121" s="43" customFormat="1" ht="33" customHeight="1"/>
    <row r="122" s="43" customFormat="1" ht="33" customHeight="1"/>
    <row r="123" s="43" customFormat="1" ht="33" customHeight="1"/>
    <row r="124" s="43" customFormat="1" ht="33" customHeight="1"/>
    <row r="125" s="43" customFormat="1" ht="33" customHeight="1"/>
    <row r="126" s="43" customFormat="1" ht="33" customHeight="1"/>
    <row r="127" s="43" customFormat="1" ht="33" customHeight="1"/>
    <row r="128" s="43" customFormat="1" ht="33" customHeight="1"/>
    <row r="129" s="43" customFormat="1" ht="33" customHeight="1"/>
    <row r="130" s="43" customFormat="1" ht="33" customHeight="1"/>
    <row r="131" s="43" customFormat="1" ht="33" customHeight="1"/>
    <row r="132" s="43" customFormat="1" ht="33" customHeight="1"/>
    <row r="133" s="43" customFormat="1" ht="33" customHeight="1"/>
    <row r="134" s="43" customFormat="1" ht="33" customHeight="1"/>
    <row r="135" s="43" customFormat="1" ht="33" customHeight="1"/>
    <row r="136" s="43" customFormat="1" ht="33" customHeight="1"/>
    <row r="137" s="43" customFormat="1" ht="33" customHeight="1"/>
    <row r="138" s="43" customFormat="1" ht="33" customHeight="1"/>
    <row r="139" s="43" customFormat="1" ht="33" customHeight="1"/>
    <row r="140" s="43" customFormat="1" ht="33" customHeight="1"/>
    <row r="141" s="43" customFormat="1" ht="33" customHeight="1"/>
    <row r="142" s="43" customFormat="1" ht="33" customHeight="1"/>
    <row r="143" s="43" customFormat="1" ht="33" customHeight="1"/>
    <row r="144" s="43" customFormat="1" ht="33" customHeight="1"/>
    <row r="145" s="43" customFormat="1" ht="33" customHeight="1"/>
    <row r="146" s="43" customFormat="1" ht="33" customHeight="1"/>
    <row r="147" s="43" customFormat="1" ht="33" customHeight="1"/>
    <row r="148" s="43" customFormat="1" ht="33" customHeight="1"/>
    <row r="149" s="43" customFormat="1" ht="33" customHeight="1"/>
    <row r="150" s="43" customFormat="1" ht="33" customHeight="1"/>
    <row r="151" s="43" customFormat="1" ht="33" customHeight="1"/>
    <row r="152" s="43" customFormat="1" ht="33" customHeight="1"/>
    <row r="153" s="43" customFormat="1" ht="33" customHeight="1"/>
    <row r="154" s="43" customFormat="1" ht="33" customHeight="1"/>
    <row r="155" s="43" customFormat="1" ht="33" customHeight="1"/>
    <row r="156" s="43" customFormat="1" ht="33" customHeight="1"/>
    <row r="157" s="43" customFormat="1" ht="33" customHeight="1"/>
    <row r="158" s="43" customFormat="1" ht="33" customHeight="1"/>
    <row r="159" s="43" customFormat="1" ht="33" customHeight="1"/>
    <row r="160" s="43" customFormat="1" ht="33" customHeight="1"/>
    <row r="161" s="43" customFormat="1" ht="33" customHeight="1"/>
    <row r="162" s="43" customFormat="1" ht="33" customHeight="1"/>
    <row r="163" s="43" customFormat="1" ht="33" customHeight="1"/>
    <row r="164" s="43" customFormat="1" ht="33" customHeight="1"/>
    <row r="165" s="43" customFormat="1" ht="33" customHeight="1"/>
    <row r="166" s="43" customFormat="1" ht="33" customHeight="1"/>
    <row r="167" s="43" customFormat="1" ht="33" customHeight="1"/>
    <row r="168" s="43" customFormat="1" ht="33" customHeight="1"/>
    <row r="169" s="43" customFormat="1" ht="33" customHeight="1"/>
    <row r="170" s="43" customFormat="1" ht="33" customHeight="1"/>
    <row r="171" s="43" customFormat="1" ht="33" customHeight="1"/>
    <row r="172" s="43" customFormat="1" ht="33" customHeight="1"/>
    <row r="173" s="43" customFormat="1" ht="33" customHeight="1"/>
    <row r="174" s="43" customFormat="1" ht="33" customHeight="1"/>
    <row r="175" s="43" customFormat="1" ht="33" customHeight="1"/>
    <row r="176" s="43" customFormat="1" ht="33" customHeight="1"/>
    <row r="177" s="43" customFormat="1" ht="33" customHeight="1"/>
    <row r="178" s="43" customFormat="1" ht="33" customHeight="1"/>
    <row r="179" s="43" customFormat="1" ht="33" customHeight="1"/>
    <row r="180" s="43" customFormat="1" ht="33" customHeight="1"/>
    <row r="181" s="43" customFormat="1" ht="33" customHeight="1"/>
    <row r="182" s="43" customFormat="1" ht="33" customHeight="1"/>
    <row r="183" s="43" customFormat="1" ht="33" customHeight="1"/>
    <row r="184" s="43" customFormat="1" ht="33" customHeight="1"/>
    <row r="185" s="43" customFormat="1" ht="33" customHeight="1"/>
    <row r="186" s="43" customFormat="1" ht="33" customHeight="1"/>
    <row r="187" s="43" customFormat="1" ht="33" customHeight="1"/>
    <row r="188" s="43" customFormat="1" ht="33" customHeight="1"/>
    <row r="189" s="43" customFormat="1" ht="33" customHeight="1"/>
    <row r="190" s="43" customFormat="1" ht="33" customHeight="1"/>
    <row r="191" s="43" customFormat="1" ht="33" customHeight="1"/>
    <row r="192" s="43" customFormat="1" ht="33" customHeight="1"/>
    <row r="193" s="43" customFormat="1" ht="33" customHeight="1"/>
    <row r="194" s="43" customFormat="1" ht="33" customHeight="1"/>
    <row r="195" s="43" customFormat="1" ht="33" customHeight="1"/>
    <row r="196" s="43" customFormat="1" ht="33" customHeight="1"/>
    <row r="197" s="43" customFormat="1" ht="33" customHeight="1"/>
    <row r="198" s="43" customFormat="1" ht="33" customHeight="1"/>
    <row r="199" s="43" customFormat="1" ht="33" customHeight="1"/>
    <row r="200" s="43" customFormat="1" ht="33" customHeight="1"/>
    <row r="201" s="43" customFormat="1" ht="33" customHeight="1"/>
    <row r="202" s="43" customFormat="1" ht="33" customHeight="1"/>
    <row r="203" s="43" customFormat="1" ht="33" customHeight="1"/>
    <row r="204" s="43" customFormat="1" ht="33" customHeight="1"/>
    <row r="205" s="43" customFormat="1" ht="33" customHeight="1"/>
    <row r="206" s="43" customFormat="1" ht="33" customHeight="1"/>
    <row r="207" s="43" customFormat="1" ht="33" customHeight="1"/>
    <row r="208" s="43" customFormat="1" ht="33" customHeight="1"/>
    <row r="209" s="43" customFormat="1" ht="33" customHeight="1"/>
    <row r="210" s="43" customFormat="1" ht="33" customHeight="1"/>
    <row r="211" s="43" customFormat="1" ht="33" customHeight="1"/>
    <row r="212" s="43" customFormat="1" ht="33" customHeight="1"/>
    <row r="213" s="43" customFormat="1" ht="33" customHeight="1"/>
    <row r="214" s="43" customFormat="1" ht="33" customHeight="1"/>
    <row r="215" s="43" customFormat="1" ht="33" customHeight="1"/>
    <row r="216" s="43" customFormat="1" ht="33" customHeight="1"/>
    <row r="217" s="43" customFormat="1" ht="33" customHeight="1"/>
    <row r="218" s="43" customFormat="1" ht="33" customHeight="1"/>
    <row r="219" s="43" customFormat="1" ht="33" customHeight="1"/>
    <row r="220" s="43" customFormat="1" ht="33" customHeight="1"/>
    <row r="221" s="43" customFormat="1" ht="33" customHeight="1"/>
    <row r="222" s="43" customFormat="1" ht="33" customHeight="1"/>
    <row r="223" s="43" customFormat="1" ht="33" customHeight="1"/>
    <row r="224" s="43" customFormat="1" ht="33" customHeight="1"/>
    <row r="225" s="43" customFormat="1" ht="33" customHeight="1"/>
    <row r="226" s="43" customFormat="1" ht="33" customHeight="1"/>
    <row r="227" s="43" customFormat="1" ht="33" customHeight="1"/>
    <row r="228" s="43" customFormat="1" ht="33" customHeight="1"/>
    <row r="229" s="43" customFormat="1" ht="33" customHeight="1"/>
    <row r="230" s="43" customFormat="1" ht="33" customHeight="1"/>
    <row r="231" s="43" customFormat="1" ht="33" customHeight="1"/>
    <row r="232" s="43" customFormat="1" ht="33" customHeight="1"/>
    <row r="233" s="43" customFormat="1" ht="33" customHeight="1"/>
    <row r="234" s="43" customFormat="1" ht="33" customHeight="1"/>
    <row r="235" s="43" customFormat="1" ht="33" customHeight="1"/>
    <row r="236" s="43" customFormat="1" ht="33" customHeight="1"/>
    <row r="237" s="43" customFormat="1" ht="33" customHeight="1"/>
    <row r="238" s="43" customFormat="1" ht="33" customHeight="1"/>
    <row r="239" s="43" customFormat="1" ht="33" customHeight="1"/>
    <row r="240" s="43" customFormat="1" ht="33" customHeight="1"/>
    <row r="241" s="43" customFormat="1" ht="33" customHeight="1"/>
    <row r="242" s="43" customFormat="1" ht="33" customHeight="1"/>
    <row r="243" s="43" customFormat="1" ht="33" customHeight="1"/>
    <row r="244" s="43" customFormat="1" ht="33" customHeight="1"/>
    <row r="245" s="43" customFormat="1" ht="33" customHeight="1"/>
    <row r="246" s="43" customFormat="1" ht="33" customHeight="1"/>
    <row r="247" s="43" customFormat="1" ht="33" customHeight="1"/>
    <row r="248" s="43" customFormat="1" ht="33" customHeight="1"/>
    <row r="249" s="43" customFormat="1" ht="33" customHeight="1"/>
    <row r="250" s="43" customFormat="1" ht="33" customHeight="1"/>
    <row r="251" s="43" customFormat="1" ht="33" customHeight="1"/>
    <row r="252" s="43" customFormat="1" ht="33" customHeight="1"/>
    <row r="253" s="43" customFormat="1" ht="33" customHeight="1"/>
    <row r="254" s="43" customFormat="1" ht="33" customHeight="1"/>
    <row r="255" s="43" customFormat="1" ht="33" customHeight="1"/>
    <row r="256" s="43" customFormat="1" ht="33" customHeight="1"/>
    <row r="257" s="43" customFormat="1" ht="33" customHeight="1"/>
    <row r="258" s="43" customFormat="1" ht="33" customHeight="1"/>
    <row r="259" s="43" customFormat="1" ht="33" customHeight="1"/>
    <row r="260" s="43" customFormat="1" ht="33" customHeight="1"/>
    <row r="261" s="43" customFormat="1" ht="33" customHeight="1"/>
    <row r="262" s="43" customFormat="1" ht="33" customHeight="1"/>
    <row r="263" s="43" customFormat="1" ht="33" customHeight="1"/>
    <row r="264" s="43" customFormat="1" ht="33" customHeight="1"/>
    <row r="265" s="43" customFormat="1" ht="33" customHeight="1"/>
    <row r="266" s="43" customFormat="1" ht="33" customHeight="1"/>
    <row r="267" s="43" customFormat="1" ht="33" customHeight="1"/>
    <row r="268" s="43" customFormat="1" ht="33" customHeight="1"/>
    <row r="269" s="43" customFormat="1" ht="33" customHeight="1"/>
    <row r="270" s="43" customFormat="1" ht="33" customHeight="1"/>
    <row r="271" s="43" customFormat="1" ht="33" customHeight="1"/>
    <row r="272" s="43" customFormat="1" ht="33" customHeight="1"/>
    <row r="273" s="43" customFormat="1" ht="33" customHeight="1"/>
    <row r="274" s="43" customFormat="1" ht="33" customHeight="1"/>
    <row r="275" s="43" customFormat="1" ht="33" customHeight="1"/>
    <row r="276" s="43" customFormat="1" ht="33" customHeight="1"/>
    <row r="277" s="43" customFormat="1" ht="33" customHeight="1"/>
    <row r="278" s="43" customFormat="1" ht="33" customHeight="1"/>
    <row r="279" s="43" customFormat="1" ht="33" customHeight="1"/>
    <row r="280" s="43" customFormat="1" ht="33" customHeight="1"/>
    <row r="281" s="43" customFormat="1" ht="33" customHeight="1"/>
    <row r="282" s="43" customFormat="1" ht="33" customHeight="1"/>
    <row r="283" s="43" customFormat="1" ht="33" customHeight="1"/>
    <row r="284" s="43" customFormat="1" ht="33" customHeight="1"/>
    <row r="285" s="43" customFormat="1" ht="33" customHeight="1"/>
    <row r="286" s="43" customFormat="1" ht="33" customHeight="1"/>
    <row r="287" s="43" customFormat="1" ht="33" customHeight="1"/>
    <row r="288" s="43" customFormat="1" ht="33" customHeight="1"/>
    <row r="289" s="43" customFormat="1" ht="33" customHeight="1"/>
    <row r="290" s="43" customFormat="1" ht="33" customHeight="1"/>
    <row r="291" s="43" customFormat="1" ht="33" customHeight="1"/>
    <row r="292" s="43" customFormat="1" ht="33" customHeight="1"/>
    <row r="293" s="43" customFormat="1" ht="33" customHeight="1"/>
    <row r="294" s="43" customFormat="1" ht="33" customHeight="1"/>
    <row r="295" s="43" customFormat="1" ht="33" customHeight="1"/>
    <row r="296" s="43" customFormat="1" ht="33" customHeight="1"/>
    <row r="297" s="43" customFormat="1" ht="33" customHeight="1"/>
    <row r="298" s="43" customFormat="1" ht="33" customHeight="1"/>
    <row r="299" s="43" customFormat="1" ht="33" customHeight="1"/>
    <row r="300" s="43" customFormat="1" ht="33" customHeight="1"/>
    <row r="301" s="43" customFormat="1" ht="33" customHeight="1"/>
    <row r="302" s="43" customFormat="1" ht="33" customHeight="1"/>
    <row r="303" s="43" customFormat="1" ht="33" customHeight="1"/>
    <row r="304" s="43" customFormat="1" ht="33" customHeight="1"/>
    <row r="305" s="43" customFormat="1" ht="33" customHeight="1"/>
    <row r="306" s="43" customFormat="1" ht="33" customHeight="1"/>
    <row r="307" s="43" customFormat="1" ht="33" customHeight="1"/>
    <row r="308" s="43" customFormat="1" ht="33" customHeight="1"/>
    <row r="309" s="43" customFormat="1" ht="33" customHeight="1"/>
    <row r="310" s="43" customFormat="1" ht="33" customHeight="1"/>
    <row r="311" s="43" customFormat="1" ht="33" customHeight="1"/>
    <row r="312" s="43" customFormat="1" ht="33" customHeight="1"/>
    <row r="313" s="43" customFormat="1" ht="33" customHeight="1"/>
    <row r="314" s="43" customFormat="1" ht="33" customHeight="1"/>
    <row r="315" s="43" customFormat="1" ht="33" customHeight="1"/>
    <row r="316" s="43" customFormat="1" ht="33" customHeight="1"/>
    <row r="317" s="43" customFormat="1" ht="33" customHeight="1"/>
    <row r="318" s="43" customFormat="1" ht="33" customHeight="1"/>
    <row r="319" s="43" customFormat="1" ht="33" customHeight="1"/>
    <row r="320" s="43" customFormat="1" ht="33" customHeight="1"/>
    <row r="321" s="43" customFormat="1" ht="33" customHeight="1"/>
    <row r="322" s="43" customFormat="1" ht="33" customHeight="1"/>
    <row r="323" s="43" customFormat="1" ht="33" customHeight="1"/>
    <row r="324" s="43" customFormat="1" ht="33" customHeight="1"/>
    <row r="325" s="43" customFormat="1" ht="33" customHeight="1"/>
    <row r="326" s="43" customFormat="1" ht="33" customHeight="1"/>
    <row r="327" s="43" customFormat="1" ht="33" customHeight="1"/>
    <row r="328" s="43" customFormat="1" ht="33" customHeight="1"/>
    <row r="329" s="43" customFormat="1" ht="33" customHeight="1"/>
    <row r="330" s="43" customFormat="1" ht="33" customHeight="1"/>
    <row r="331" s="43" customFormat="1" ht="33" customHeight="1"/>
    <row r="332" s="43" customFormat="1" ht="33" customHeight="1"/>
    <row r="333" s="43" customFormat="1" ht="33" customHeight="1"/>
    <row r="334" s="43" customFormat="1" ht="33" customHeight="1"/>
    <row r="335" s="43" customFormat="1" ht="33" customHeight="1"/>
    <row r="336" s="43" customFormat="1" ht="33" customHeight="1"/>
    <row r="337" s="43" customFormat="1" ht="33" customHeight="1"/>
    <row r="338" s="43" customFormat="1" ht="33" customHeight="1"/>
    <row r="339" s="43" customFormat="1" ht="33" customHeight="1"/>
    <row r="340" s="43" customFormat="1" ht="33" customHeight="1"/>
    <row r="341" s="43" customFormat="1" ht="33" customHeight="1"/>
    <row r="342" s="43" customFormat="1" ht="33" customHeight="1"/>
    <row r="343" s="43" customFormat="1" ht="33" customHeight="1"/>
    <row r="344" s="43" customFormat="1" ht="33" customHeight="1"/>
    <row r="345" s="43" customFormat="1" ht="33" customHeight="1"/>
    <row r="346" s="43" customFormat="1" ht="33" customHeight="1"/>
    <row r="347" s="43" customFormat="1" ht="33" customHeight="1"/>
    <row r="348" s="43" customFormat="1" ht="33" customHeight="1"/>
    <row r="349" s="43" customFormat="1" ht="33" customHeight="1"/>
    <row r="350" s="43" customFormat="1" ht="33" customHeight="1"/>
    <row r="351" s="43" customFormat="1" ht="33" customHeight="1"/>
    <row r="352" s="43" customFormat="1" ht="33" customHeight="1"/>
    <row r="353" s="43" customFormat="1" ht="33" customHeight="1"/>
    <row r="354" s="43" customFormat="1" ht="33" customHeight="1"/>
    <row r="355" s="43" customFormat="1" ht="33" customHeight="1"/>
    <row r="356" s="43" customFormat="1" ht="33" customHeight="1"/>
    <row r="357" s="43" customFormat="1" ht="33" customHeight="1"/>
    <row r="358" s="43" customFormat="1" ht="33" customHeight="1"/>
    <row r="359" s="43" customFormat="1" ht="33" customHeight="1"/>
    <row r="360" s="43" customFormat="1" ht="33" customHeight="1"/>
    <row r="361" s="43" customFormat="1" ht="33" customHeight="1"/>
    <row r="362" s="43" customFormat="1" ht="33" customHeight="1"/>
    <row r="363" s="43" customFormat="1" ht="33" customHeight="1"/>
    <row r="364" s="43" customFormat="1" ht="33" customHeight="1"/>
    <row r="365" s="43" customFormat="1" ht="33" customHeight="1"/>
    <row r="366" s="43" customFormat="1" ht="33" customHeight="1"/>
    <row r="367" s="43" customFormat="1" ht="33" customHeight="1"/>
    <row r="368" s="43" customFormat="1" ht="33" customHeight="1"/>
    <row r="369" s="43" customFormat="1" ht="33" customHeight="1"/>
    <row r="370" s="43" customFormat="1" ht="33" customHeight="1"/>
    <row r="371" s="43" customFormat="1" ht="33" customHeight="1"/>
    <row r="372" s="43" customFormat="1" ht="33" customHeight="1"/>
    <row r="373" s="43" customFormat="1" ht="33" customHeight="1"/>
    <row r="374" s="43" customFormat="1" ht="33" customHeight="1"/>
    <row r="375" s="43" customFormat="1" ht="33" customHeight="1"/>
    <row r="376" s="43" customFormat="1" ht="33" customHeight="1"/>
    <row r="377" s="43" customFormat="1" ht="33" customHeight="1"/>
    <row r="378" s="43" customFormat="1" ht="33" customHeight="1"/>
    <row r="379" s="43" customFormat="1" ht="33" customHeight="1"/>
    <row r="380" s="43" customFormat="1" ht="33" customHeight="1"/>
    <row r="381" s="43" customFormat="1" ht="33" customHeight="1"/>
    <row r="382" s="43" customFormat="1" ht="33" customHeight="1"/>
    <row r="383" s="43" customFormat="1" ht="33" customHeight="1"/>
    <row r="384" s="43" customFormat="1" ht="33" customHeight="1"/>
    <row r="385" s="43" customFormat="1" ht="33" customHeight="1"/>
    <row r="386" s="43" customFormat="1" ht="33" customHeight="1"/>
    <row r="387" s="43" customFormat="1" ht="33" customHeight="1"/>
    <row r="388" s="43" customFormat="1" ht="33" customHeight="1"/>
    <row r="389" s="43" customFormat="1" ht="33" customHeight="1"/>
    <row r="390" s="43" customFormat="1" ht="33" customHeight="1"/>
    <row r="391" s="43" customFormat="1" ht="33" customHeight="1"/>
    <row r="392" s="43" customFormat="1" ht="33" customHeight="1"/>
    <row r="393" s="43" customFormat="1" ht="33" customHeight="1"/>
    <row r="394" s="43" customFormat="1" ht="33" customHeight="1"/>
    <row r="395" s="43" customFormat="1" ht="33" customHeight="1"/>
    <row r="396" s="43" customFormat="1" ht="33" customHeight="1"/>
    <row r="397" s="43" customFormat="1" ht="33" customHeight="1"/>
    <row r="398" s="43" customFormat="1" ht="33" customHeight="1"/>
    <row r="399" s="43" customFormat="1" ht="33" customHeight="1"/>
    <row r="400" s="43" customFormat="1" ht="33" customHeight="1"/>
    <row r="401" s="43" customFormat="1" ht="33" customHeight="1"/>
    <row r="402" s="43" customFormat="1" ht="33" customHeight="1"/>
    <row r="403" s="43" customFormat="1" ht="33" customHeight="1"/>
    <row r="404" s="43" customFormat="1" ht="33" customHeight="1"/>
    <row r="405" s="43" customFormat="1" ht="33" customHeight="1"/>
    <row r="406" s="43" customFormat="1" ht="33" customHeight="1"/>
    <row r="407" s="43" customFormat="1" ht="33" customHeight="1"/>
    <row r="408" s="43" customFormat="1" ht="33" customHeight="1"/>
    <row r="409" s="43" customFormat="1" ht="33" customHeight="1"/>
    <row r="410" s="43" customFormat="1" ht="33" customHeight="1"/>
    <row r="411" s="43" customFormat="1" ht="33" customHeight="1"/>
    <row r="412" s="43" customFormat="1" ht="33" customHeight="1"/>
    <row r="413" s="43" customFormat="1" ht="33" customHeight="1"/>
    <row r="414" s="43" customFormat="1" ht="33" customHeight="1"/>
    <row r="415" s="43" customFormat="1" ht="33" customHeight="1"/>
    <row r="416" s="43" customFormat="1" ht="33" customHeight="1"/>
    <row r="417" s="43" customFormat="1" ht="33" customHeight="1"/>
    <row r="418" s="43" customFormat="1" ht="33" customHeight="1"/>
    <row r="419" s="43" customFormat="1" ht="33" customHeight="1"/>
    <row r="420" s="43" customFormat="1" ht="33" customHeight="1"/>
    <row r="421" s="43" customFormat="1" ht="33" customHeight="1"/>
    <row r="422" s="43" customFormat="1" ht="33" customHeight="1"/>
    <row r="423" s="43" customFormat="1" ht="33" customHeight="1"/>
    <row r="424" s="43" customFormat="1" ht="33" customHeight="1"/>
    <row r="425" s="43" customFormat="1" ht="33" customHeight="1"/>
    <row r="426" s="43" customFormat="1" ht="33" customHeight="1"/>
    <row r="427" s="43" customFormat="1" ht="33" customHeight="1"/>
    <row r="428" s="43" customFormat="1" ht="33" customHeight="1"/>
    <row r="429" s="43" customFormat="1" ht="33" customHeight="1"/>
    <row r="430" s="43" customFormat="1" ht="33" customHeight="1"/>
    <row r="431" s="43" customFormat="1" ht="33" customHeight="1"/>
    <row r="432" s="43" customFormat="1" ht="33" customHeight="1"/>
    <row r="433" s="43" customFormat="1" ht="33" customHeight="1"/>
    <row r="434" s="43" customFormat="1" ht="33" customHeight="1"/>
    <row r="435" s="43" customFormat="1" ht="33" customHeight="1"/>
    <row r="436" s="43" customFormat="1" ht="33" customHeight="1"/>
    <row r="437" s="43" customFormat="1" ht="33" customHeight="1"/>
    <row r="438" s="43" customFormat="1" ht="33" customHeight="1"/>
    <row r="439" s="43" customFormat="1" ht="33" customHeight="1"/>
    <row r="440" s="43" customFormat="1" ht="33" customHeight="1"/>
    <row r="441" s="43" customFormat="1" ht="33" customHeight="1"/>
    <row r="442" s="43" customFormat="1" ht="33" customHeight="1"/>
    <row r="443" s="43" customFormat="1" ht="33" customHeight="1"/>
    <row r="444" s="43" customFormat="1" ht="33" customHeight="1"/>
    <row r="445" s="43" customFormat="1" ht="33" customHeight="1"/>
    <row r="446" s="43" customFormat="1" ht="33" customHeight="1"/>
    <row r="447" s="43" customFormat="1" ht="33" customHeight="1"/>
    <row r="448" s="43" customFormat="1" ht="33" customHeight="1"/>
    <row r="449" s="43" customFormat="1" ht="33" customHeight="1"/>
    <row r="450" s="43" customFormat="1" ht="33" customHeight="1"/>
    <row r="451" s="43" customFormat="1" ht="33" customHeight="1"/>
    <row r="452" s="43" customFormat="1" ht="33" customHeight="1"/>
    <row r="453" s="43" customFormat="1" ht="33" customHeight="1"/>
    <row r="454" s="43" customFormat="1" ht="33" customHeight="1"/>
    <row r="455" s="43" customFormat="1" ht="33" customHeight="1"/>
    <row r="456" s="43" customFormat="1" ht="33" customHeight="1"/>
    <row r="457" s="43" customFormat="1" ht="33" customHeight="1"/>
    <row r="458" s="43" customFormat="1" ht="33" customHeight="1"/>
    <row r="459" s="43" customFormat="1" ht="33" customHeight="1"/>
    <row r="460" s="43" customFormat="1" ht="33" customHeight="1"/>
    <row r="461" s="43" customFormat="1" ht="33" customHeight="1"/>
    <row r="462" s="43" customFormat="1" ht="33" customHeight="1"/>
    <row r="463" s="43" customFormat="1" ht="33" customHeight="1"/>
    <row r="464" s="43" customFormat="1" ht="33" customHeight="1"/>
    <row r="465" s="43" customFormat="1" ht="33" customHeight="1"/>
    <row r="466" s="43" customFormat="1" ht="33" customHeight="1"/>
    <row r="467" s="43" customFormat="1" ht="33" customHeight="1"/>
    <row r="468" s="43" customFormat="1" ht="33" customHeight="1"/>
    <row r="469" s="43" customFormat="1" ht="33" customHeight="1"/>
    <row r="470" s="43" customFormat="1" ht="33" customHeight="1"/>
    <row r="471" s="43" customFormat="1" ht="33" customHeight="1"/>
    <row r="472" s="43" customFormat="1" ht="33" customHeight="1"/>
    <row r="473" s="43" customFormat="1" ht="33" customHeight="1"/>
    <row r="474" s="43" customFormat="1" ht="33" customHeight="1"/>
    <row r="475" s="43" customFormat="1" ht="33" customHeight="1"/>
    <row r="476" s="43" customFormat="1" ht="33" customHeight="1"/>
    <row r="477" s="43" customFormat="1" ht="33" customHeight="1"/>
    <row r="478" s="43" customFormat="1" ht="33" customHeight="1"/>
    <row r="479" s="43" customFormat="1" ht="33" customHeight="1"/>
    <row r="480" s="43" customFormat="1" ht="33" customHeight="1"/>
    <row r="481" s="43" customFormat="1" ht="33" customHeight="1"/>
    <row r="482" s="43" customFormat="1" ht="33" customHeight="1"/>
    <row r="483" s="43" customFormat="1" ht="33" customHeight="1"/>
    <row r="484" s="43" customFormat="1" ht="33" customHeight="1"/>
    <row r="485" s="43" customFormat="1" ht="33" customHeight="1"/>
    <row r="486" s="43" customFormat="1" ht="33" customHeight="1"/>
    <row r="487" s="43" customFormat="1" ht="33" customHeight="1"/>
    <row r="488" s="43" customFormat="1" ht="33" customHeight="1"/>
    <row r="489" s="43" customFormat="1" ht="33" customHeight="1"/>
    <row r="490" s="43" customFormat="1" ht="33" customHeight="1"/>
    <row r="491" s="43" customFormat="1" ht="33" customHeight="1"/>
    <row r="492" s="43" customFormat="1" ht="33" customHeight="1"/>
    <row r="493" s="43" customFormat="1" ht="33" customHeight="1"/>
    <row r="494" s="43" customFormat="1" ht="33" customHeight="1"/>
    <row r="495" s="43" customFormat="1" ht="33" customHeight="1"/>
    <row r="496" s="43" customFormat="1" ht="33" customHeight="1"/>
    <row r="497" s="43" customFormat="1" ht="33" customHeight="1"/>
    <row r="498" s="43" customFormat="1" ht="33" customHeight="1"/>
    <row r="499" s="43" customFormat="1" ht="33" customHeight="1"/>
    <row r="500" s="43" customFormat="1" ht="33" customHeight="1"/>
    <row r="501" s="43" customFormat="1" ht="33" customHeight="1"/>
    <row r="502" s="43" customFormat="1" ht="33" customHeight="1"/>
    <row r="503" s="43" customFormat="1" ht="33" customHeight="1"/>
    <row r="504" s="43" customFormat="1" ht="33" customHeight="1"/>
    <row r="505" s="43" customFormat="1" ht="33" customHeight="1"/>
    <row r="506" s="43" customFormat="1" ht="33" customHeight="1"/>
    <row r="507" s="43" customFormat="1" ht="33" customHeight="1"/>
    <row r="508" s="43" customFormat="1" ht="33" customHeight="1"/>
    <row r="509" s="43" customFormat="1" ht="33" customHeight="1"/>
    <row r="510" s="43" customFormat="1" ht="33" customHeight="1"/>
    <row r="511" s="43" customFormat="1" ht="33" customHeight="1"/>
    <row r="512" s="43" customFormat="1" ht="33" customHeight="1"/>
    <row r="513" s="43" customFormat="1" ht="33" customHeight="1"/>
    <row r="514" s="43" customFormat="1" ht="33" customHeight="1"/>
    <row r="515" s="43" customFormat="1" ht="33" customHeight="1"/>
    <row r="516" s="43" customFormat="1" ht="33" customHeight="1"/>
    <row r="517" s="43" customFormat="1" ht="33" customHeight="1"/>
    <row r="518" s="43" customFormat="1" ht="33" customHeight="1"/>
    <row r="519" s="43" customFormat="1" ht="33" customHeight="1"/>
    <row r="520" s="43" customFormat="1" ht="33" customHeight="1"/>
    <row r="521" s="43" customFormat="1" ht="33" customHeight="1"/>
    <row r="522" s="43" customFormat="1" ht="33" customHeight="1"/>
    <row r="523" s="43" customFormat="1" ht="33" customHeight="1"/>
    <row r="524" s="43" customFormat="1" ht="33" customHeight="1"/>
    <row r="525" s="43" customFormat="1" ht="33" customHeight="1"/>
    <row r="526" s="43" customFormat="1" ht="33" customHeight="1"/>
    <row r="527" s="43" customFormat="1" ht="33" customHeight="1"/>
    <row r="528" s="43" customFormat="1" ht="33" customHeight="1"/>
    <row r="529" s="43" customFormat="1" ht="33" customHeight="1"/>
    <row r="530" s="43" customFormat="1" ht="33" customHeight="1"/>
    <row r="531" s="43" customFormat="1" ht="33" customHeight="1"/>
    <row r="532" s="43" customFormat="1" ht="33" customHeight="1"/>
    <row r="533" s="43" customFormat="1" ht="33" customHeight="1"/>
    <row r="534" s="43" customFormat="1" ht="33" customHeight="1"/>
    <row r="535" s="43" customFormat="1" ht="33" customHeight="1"/>
    <row r="536" s="43" customFormat="1" ht="33" customHeight="1"/>
    <row r="537" s="43" customFormat="1" ht="33" customHeight="1"/>
    <row r="538" s="43" customFormat="1" ht="33" customHeight="1"/>
    <row r="539" s="43" customFormat="1" ht="33" customHeight="1"/>
    <row r="540" s="43" customFormat="1" ht="33" customHeight="1"/>
    <row r="541" s="43" customFormat="1" ht="33" customHeight="1"/>
    <row r="542" s="43" customFormat="1" ht="33" customHeight="1"/>
    <row r="543" s="43" customFormat="1" ht="33" customHeight="1"/>
    <row r="544" s="43" customFormat="1" ht="33" customHeight="1"/>
    <row r="545" s="43" customFormat="1" ht="33" customHeight="1"/>
    <row r="546" s="43" customFormat="1" ht="33" customHeight="1"/>
    <row r="547" s="43" customFormat="1" ht="33" customHeight="1"/>
    <row r="548" s="43" customFormat="1" ht="33" customHeight="1"/>
    <row r="549" s="43" customFormat="1" ht="33" customHeight="1"/>
    <row r="550" s="43" customFormat="1" ht="33" customHeight="1"/>
    <row r="551" s="43" customFormat="1" ht="33" customHeight="1"/>
    <row r="552" s="43" customFormat="1" ht="33" customHeight="1"/>
    <row r="553" s="43" customFormat="1" ht="33" customHeight="1"/>
    <row r="554" s="43" customFormat="1" ht="33" customHeight="1"/>
    <row r="555" s="43" customFormat="1" ht="33" customHeight="1"/>
    <row r="556" s="43" customFormat="1" ht="33" customHeight="1"/>
    <row r="557" s="43" customFormat="1" ht="33" customHeight="1"/>
    <row r="558" s="43" customFormat="1" ht="33" customHeight="1"/>
    <row r="559" s="43" customFormat="1" ht="33" customHeight="1"/>
    <row r="560" s="43" customFormat="1" ht="33" customHeight="1"/>
    <row r="561" s="43" customFormat="1" ht="33" customHeight="1"/>
    <row r="562" s="43" customFormat="1" ht="33" customHeight="1"/>
    <row r="563" s="43" customFormat="1" ht="33" customHeight="1"/>
    <row r="564" s="43" customFormat="1" ht="33" customHeight="1"/>
    <row r="565" s="43" customFormat="1" ht="33" customHeight="1"/>
    <row r="566" s="43" customFormat="1" ht="33" customHeight="1"/>
    <row r="567" s="43" customFormat="1" ht="33" customHeight="1"/>
    <row r="568" s="43" customFormat="1" ht="33" customHeight="1"/>
    <row r="569" s="43" customFormat="1" ht="33" customHeight="1"/>
    <row r="570" s="43" customFormat="1" ht="33" customHeight="1"/>
    <row r="571" s="43" customFormat="1" ht="33" customHeight="1"/>
    <row r="572" s="43" customFormat="1" ht="33" customHeight="1"/>
    <row r="573" s="43" customFormat="1" ht="33" customHeight="1"/>
    <row r="574" s="43" customFormat="1" ht="33" customHeight="1"/>
    <row r="575" s="43" customFormat="1" ht="33" customHeight="1"/>
    <row r="576" s="43" customFormat="1" ht="33" customHeight="1"/>
    <row r="577" s="43" customFormat="1" ht="33" customHeight="1"/>
    <row r="578" s="43" customFormat="1" ht="33" customHeight="1"/>
    <row r="579" s="43" customFormat="1" ht="33" customHeight="1"/>
    <row r="580" s="43" customFormat="1" ht="33" customHeight="1"/>
    <row r="581" s="43" customFormat="1" ht="33" customHeight="1"/>
    <row r="582" s="43" customFormat="1" ht="33" customHeight="1"/>
    <row r="583" s="43" customFormat="1" ht="33" customHeight="1"/>
    <row r="584" s="43" customFormat="1" ht="33" customHeight="1"/>
    <row r="585" s="43" customFormat="1" ht="33" customHeight="1"/>
    <row r="586" s="43" customFormat="1" ht="33" customHeight="1"/>
    <row r="587" s="43" customFormat="1" ht="33" customHeight="1"/>
    <row r="588" s="43" customFormat="1" ht="33" customHeight="1"/>
    <row r="589" s="43" customFormat="1" ht="33" customHeight="1"/>
    <row r="590" s="43" customFormat="1" ht="33" customHeight="1"/>
    <row r="591" s="43" customFormat="1" ht="33" customHeight="1"/>
    <row r="592" s="43" customFormat="1" ht="33" customHeight="1"/>
    <row r="593" s="43" customFormat="1" ht="33" customHeight="1"/>
    <row r="594" s="43" customFormat="1" ht="33" customHeight="1"/>
    <row r="595" s="43" customFormat="1" ht="33" customHeight="1"/>
    <row r="596" s="43" customFormat="1" ht="33" customHeight="1"/>
    <row r="597" s="43" customFormat="1" ht="33" customHeight="1"/>
    <row r="598" s="43" customFormat="1" ht="33" customHeight="1"/>
    <row r="599" s="43" customFormat="1" ht="33" customHeight="1"/>
    <row r="600" s="43" customFormat="1" ht="33" customHeight="1"/>
    <row r="601" s="43" customFormat="1" ht="33" customHeight="1"/>
    <row r="602" s="43" customFormat="1" ht="33" customHeight="1"/>
    <row r="603" s="43" customFormat="1" ht="33" customHeight="1"/>
    <row r="604" s="43" customFormat="1" ht="33" customHeight="1"/>
    <row r="605" s="43" customFormat="1" ht="33" customHeight="1"/>
    <row r="606" s="43" customFormat="1" ht="33" customHeight="1"/>
    <row r="607" s="43" customFormat="1" ht="33" customHeight="1"/>
    <row r="608" s="43" customFormat="1" ht="33" customHeight="1"/>
    <row r="609" s="43" customFormat="1" ht="33" customHeight="1"/>
    <row r="610" s="43" customFormat="1" ht="33" customHeight="1"/>
    <row r="611" s="43" customFormat="1" ht="33" customHeight="1"/>
    <row r="612" s="43" customFormat="1" ht="33" customHeight="1"/>
    <row r="613" s="43" customFormat="1" ht="33" customHeight="1"/>
    <row r="614" s="43" customFormat="1" ht="33" customHeight="1"/>
    <row r="615" s="43" customFormat="1" ht="33" customHeight="1"/>
    <row r="616" s="43" customFormat="1" ht="33" customHeight="1"/>
    <row r="617" s="43" customFormat="1" ht="33" customHeight="1"/>
    <row r="618" s="43" customFormat="1" ht="33" customHeight="1"/>
    <row r="619" s="43" customFormat="1" ht="33" customHeight="1"/>
    <row r="620" s="43" customFormat="1" ht="33" customHeight="1"/>
    <row r="621" s="43" customFormat="1" ht="33" customHeight="1"/>
    <row r="622" s="43" customFormat="1" ht="33" customHeight="1"/>
    <row r="623" s="43" customFormat="1" ht="33" customHeight="1"/>
    <row r="624" s="43" customFormat="1" ht="33" customHeight="1"/>
    <row r="625" s="43" customFormat="1" ht="33" customHeight="1"/>
    <row r="626" s="43" customFormat="1" ht="33" customHeight="1"/>
    <row r="627" s="43" customFormat="1" ht="33" customHeight="1"/>
    <row r="628" s="43" customFormat="1" ht="33" customHeight="1"/>
    <row r="629" s="43" customFormat="1" ht="33" customHeight="1"/>
    <row r="630" s="43" customFormat="1" ht="33" customHeight="1"/>
    <row r="631" s="43" customFormat="1" ht="33" customHeight="1"/>
    <row r="632" s="43" customFormat="1" ht="33" customHeight="1"/>
    <row r="633" s="43" customFormat="1" ht="33" customHeight="1"/>
    <row r="634" s="43" customFormat="1" ht="33" customHeight="1"/>
    <row r="635" s="43" customFormat="1" ht="33" customHeight="1"/>
    <row r="636" s="43" customFormat="1" ht="33" customHeight="1"/>
    <row r="637" s="43" customFormat="1" ht="33" customHeight="1"/>
    <row r="638" s="43" customFormat="1" ht="33" customHeight="1"/>
    <row r="639" s="43" customFormat="1" ht="33" customHeight="1"/>
    <row r="640" s="43" customFormat="1" ht="33" customHeight="1"/>
    <row r="641" s="43" customFormat="1" ht="33" customHeight="1"/>
    <row r="642" s="43" customFormat="1" ht="33" customHeight="1"/>
    <row r="643" s="43" customFormat="1" ht="33" customHeight="1"/>
    <row r="644" s="43" customFormat="1" ht="33" customHeight="1"/>
    <row r="645" s="43" customFormat="1" ht="33" customHeight="1"/>
    <row r="646" s="43" customFormat="1" ht="33" customHeight="1"/>
    <row r="647" s="43" customFormat="1" ht="33" customHeight="1"/>
    <row r="648" s="43" customFormat="1" ht="33" customHeight="1"/>
    <row r="649" s="43" customFormat="1" ht="33" customHeight="1"/>
    <row r="650" s="43" customFormat="1" ht="33" customHeight="1"/>
    <row r="651" s="43" customFormat="1" ht="33" customHeight="1"/>
    <row r="652" s="43" customFormat="1" ht="33" customHeight="1"/>
    <row r="653" s="43" customFormat="1" ht="33" customHeight="1"/>
    <row r="654" s="43" customFormat="1" ht="33" customHeight="1"/>
    <row r="655" s="43" customFormat="1" ht="33" customHeight="1"/>
    <row r="656" s="43" customFormat="1" ht="33" customHeight="1"/>
    <row r="657" s="43" customFormat="1" ht="33" customHeight="1"/>
    <row r="658" s="43" customFormat="1" ht="33" customHeight="1"/>
    <row r="659" s="43" customFormat="1" ht="33" customHeight="1"/>
    <row r="660" s="43" customFormat="1" ht="33" customHeight="1"/>
    <row r="661" s="43" customFormat="1" ht="33" customHeight="1"/>
    <row r="662" s="43" customFormat="1" ht="33" customHeight="1"/>
    <row r="663" s="43" customFormat="1" ht="33" customHeight="1"/>
    <row r="664" s="43" customFormat="1" ht="33" customHeight="1"/>
    <row r="665" s="43" customFormat="1" ht="33" customHeight="1"/>
    <row r="666" s="43" customFormat="1" ht="33" customHeight="1"/>
    <row r="667" s="43" customFormat="1" ht="33" customHeight="1"/>
    <row r="668" s="43" customFormat="1" ht="33" customHeight="1"/>
    <row r="669" s="43" customFormat="1" ht="33" customHeight="1"/>
    <row r="670" s="43" customFormat="1" ht="33" customHeight="1"/>
    <row r="671" s="43" customFormat="1" ht="33" customHeight="1"/>
    <row r="672" s="43" customFormat="1" ht="33" customHeight="1"/>
    <row r="673" s="43" customFormat="1" ht="33" customHeight="1"/>
    <row r="674" s="43" customFormat="1" ht="33" customHeight="1"/>
    <row r="675" s="43" customFormat="1" ht="33" customHeight="1"/>
    <row r="676" s="43" customFormat="1" ht="33" customHeight="1"/>
    <row r="677" s="43" customFormat="1" ht="33" customHeight="1"/>
    <row r="678" s="43" customFormat="1" ht="33" customHeight="1"/>
    <row r="679" s="43" customFormat="1" ht="33" customHeight="1"/>
    <row r="680" s="43" customFormat="1" ht="33" customHeight="1"/>
    <row r="681" s="43" customFormat="1" ht="33" customHeight="1"/>
    <row r="682" s="43" customFormat="1" ht="33" customHeight="1"/>
    <row r="683" s="43" customFormat="1" ht="33" customHeight="1"/>
    <row r="684" s="43" customFormat="1" ht="33" customHeight="1"/>
    <row r="685" s="43" customFormat="1" ht="33" customHeight="1"/>
    <row r="686" s="43" customFormat="1" ht="33" customHeight="1"/>
    <row r="687" s="43" customFormat="1" ht="33" customHeight="1"/>
    <row r="688" s="43" customFormat="1" ht="33" customHeight="1"/>
    <row r="689" s="43" customFormat="1" ht="33" customHeight="1"/>
    <row r="690" s="43" customFormat="1" ht="33" customHeight="1"/>
    <row r="691" s="43" customFormat="1" ht="33" customHeight="1"/>
    <row r="692" s="43" customFormat="1" ht="33" customHeight="1"/>
    <row r="693" s="43" customFormat="1" ht="33" customHeight="1"/>
    <row r="694" s="43" customFormat="1" ht="33" customHeight="1"/>
    <row r="695" s="43" customFormat="1" ht="33" customHeight="1"/>
    <row r="696" s="43" customFormat="1" ht="33" customHeight="1"/>
    <row r="697" s="43" customFormat="1" ht="33" customHeight="1"/>
    <row r="698" s="43" customFormat="1" ht="33" customHeight="1"/>
    <row r="699" s="43" customFormat="1" ht="33" customHeight="1"/>
    <row r="700" s="43" customFormat="1" ht="33" customHeight="1"/>
    <row r="701" s="43" customFormat="1" ht="33" customHeight="1"/>
    <row r="702" s="43" customFormat="1" ht="33" customHeight="1"/>
    <row r="703" s="43" customFormat="1" ht="33" customHeight="1"/>
    <row r="704" s="43" customFormat="1" ht="33" customHeight="1"/>
    <row r="705" s="43" customFormat="1" ht="33" customHeight="1"/>
    <row r="706" s="43" customFormat="1" ht="33" customHeight="1"/>
    <row r="707" s="43" customFormat="1" ht="33" customHeight="1"/>
    <row r="708" s="43" customFormat="1" ht="33" customHeight="1"/>
    <row r="709" s="43" customFormat="1" ht="33" customHeight="1"/>
    <row r="710" s="43" customFormat="1" ht="33" customHeight="1"/>
    <row r="711" s="43" customFormat="1" ht="33" customHeight="1"/>
    <row r="712" s="43" customFormat="1" ht="33" customHeight="1"/>
    <row r="713" s="43" customFormat="1" ht="33" customHeight="1"/>
    <row r="714" s="43" customFormat="1" ht="33" customHeight="1"/>
    <row r="715" s="43" customFormat="1" ht="33" customHeight="1"/>
    <row r="716" s="43" customFormat="1" ht="33" customHeight="1"/>
    <row r="717" s="43" customFormat="1" ht="33" customHeight="1"/>
    <row r="718" s="43" customFormat="1" ht="33" customHeight="1"/>
    <row r="719" s="43" customFormat="1" ht="33" customHeight="1"/>
    <row r="720" s="43" customFormat="1" ht="33" customHeight="1"/>
    <row r="721" s="43" customFormat="1" ht="33" customHeight="1"/>
    <row r="722" s="43" customFormat="1" ht="33" customHeight="1"/>
    <row r="723" s="43" customFormat="1" ht="33" customHeight="1"/>
    <row r="724" s="43" customFormat="1" ht="33" customHeight="1"/>
    <row r="725" s="43" customFormat="1" ht="33" customHeight="1"/>
    <row r="726" s="43" customFormat="1" ht="33" customHeight="1"/>
    <row r="727" s="43" customFormat="1" ht="33" customHeight="1"/>
    <row r="728" s="43" customFormat="1" ht="33" customHeight="1"/>
    <row r="729" s="43" customFormat="1" ht="33" customHeight="1"/>
    <row r="730" s="43" customFormat="1" ht="33" customHeight="1"/>
    <row r="731" s="43" customFormat="1" ht="33" customHeight="1"/>
    <row r="732" s="43" customFormat="1" ht="33" customHeight="1"/>
    <row r="733" s="43" customFormat="1" ht="33" customHeight="1"/>
    <row r="734" s="43" customFormat="1" ht="33" customHeight="1"/>
    <row r="735" s="43" customFormat="1" ht="33" customHeight="1"/>
    <row r="736" s="43" customFormat="1" ht="33" customHeight="1"/>
    <row r="737" s="43" customFormat="1" ht="33" customHeight="1"/>
    <row r="738" s="43" customFormat="1" ht="33" customHeight="1"/>
    <row r="739" s="43" customFormat="1" ht="33" customHeight="1"/>
    <row r="740" s="43" customFormat="1" ht="33" customHeight="1"/>
    <row r="741" s="43" customFormat="1" ht="33" customHeight="1"/>
    <row r="742" s="43" customFormat="1" ht="33" customHeight="1"/>
    <row r="743" s="43" customFormat="1" ht="33" customHeight="1"/>
    <row r="744" s="43" customFormat="1" ht="33" customHeight="1"/>
    <row r="745" s="43" customFormat="1" ht="33" customHeight="1"/>
    <row r="746" s="43" customFormat="1" ht="33" customHeight="1"/>
    <row r="747" s="43" customFormat="1" ht="33" customHeight="1"/>
    <row r="748" s="43" customFormat="1" ht="33" customHeight="1"/>
    <row r="749" s="43" customFormat="1" ht="33" customHeight="1"/>
    <row r="750" s="43" customFormat="1" ht="33" customHeight="1"/>
    <row r="751" s="43" customFormat="1" ht="33" customHeight="1"/>
    <row r="752" s="43" customFormat="1" ht="33" customHeight="1"/>
    <row r="753" s="43" customFormat="1" ht="33" customHeight="1"/>
    <row r="754" s="43" customFormat="1" ht="33" customHeight="1"/>
    <row r="755" s="43" customFormat="1" ht="33" customHeight="1"/>
    <row r="756" s="43" customFormat="1" ht="33" customHeight="1"/>
    <row r="757" s="43" customFormat="1" ht="33" customHeight="1"/>
    <row r="758" s="43" customFormat="1" ht="33" customHeight="1"/>
    <row r="759" s="43" customFormat="1" ht="33" customHeight="1"/>
    <row r="760" s="43" customFormat="1" ht="33" customHeight="1"/>
    <row r="761" s="43" customFormat="1" ht="33" customHeight="1"/>
    <row r="762" s="43" customFormat="1" ht="33" customHeight="1"/>
    <row r="763" s="43" customFormat="1" ht="33" customHeight="1"/>
    <row r="764" s="43" customFormat="1" ht="33" customHeight="1"/>
    <row r="765" s="43" customFormat="1" ht="33" customHeight="1"/>
    <row r="766" s="43" customFormat="1" ht="33" customHeight="1"/>
    <row r="767" s="43" customFormat="1" ht="33" customHeight="1"/>
    <row r="768" s="43" customFormat="1" ht="33" customHeight="1"/>
    <row r="769" s="43" customFormat="1" ht="33" customHeight="1"/>
    <row r="770" s="43" customFormat="1" ht="33" customHeight="1"/>
    <row r="771" s="43" customFormat="1" ht="33" customHeight="1"/>
    <row r="772" s="43" customFormat="1" ht="33" customHeight="1"/>
    <row r="773" s="43" customFormat="1" ht="33" customHeight="1"/>
    <row r="774" s="43" customFormat="1" ht="33" customHeight="1"/>
    <row r="775" s="43" customFormat="1" ht="33" customHeight="1"/>
    <row r="776" s="43" customFormat="1" ht="33" customHeight="1"/>
    <row r="777" s="43" customFormat="1" ht="33" customHeight="1"/>
    <row r="778" s="43" customFormat="1" ht="33" customHeight="1"/>
    <row r="779" s="43" customFormat="1" ht="33" customHeight="1"/>
    <row r="780" s="43" customFormat="1" ht="33" customHeight="1"/>
    <row r="781" s="43" customFormat="1" ht="33" customHeight="1"/>
    <row r="782" s="43" customFormat="1" ht="33" customHeight="1"/>
    <row r="783" s="43" customFormat="1" ht="33" customHeight="1"/>
    <row r="784" s="43" customFormat="1" ht="33" customHeight="1"/>
    <row r="785" s="43" customFormat="1" ht="33" customHeight="1"/>
    <row r="786" s="43" customFormat="1" ht="33" customHeight="1"/>
    <row r="787" s="43" customFormat="1" ht="33" customHeight="1"/>
    <row r="788" s="43" customFormat="1" ht="33" customHeight="1"/>
    <row r="789" s="43" customFormat="1" ht="33" customHeight="1"/>
    <row r="790" s="43" customFormat="1" ht="33" customHeight="1"/>
    <row r="791" s="43" customFormat="1" ht="33" customHeight="1"/>
    <row r="792" s="43" customFormat="1" ht="33" customHeight="1"/>
    <row r="793" s="43" customFormat="1" ht="33" customHeight="1"/>
    <row r="794" s="43" customFormat="1" ht="33" customHeight="1"/>
    <row r="795" s="43" customFormat="1" ht="33" customHeight="1"/>
    <row r="796" s="43" customFormat="1" ht="33" customHeight="1"/>
    <row r="797" s="43" customFormat="1" ht="33" customHeight="1"/>
    <row r="798" s="43" customFormat="1" ht="33" customHeight="1"/>
    <row r="799" s="43" customFormat="1" ht="33" customHeight="1"/>
    <row r="800" s="43" customFormat="1" ht="33" customHeight="1"/>
    <row r="801" s="43" customFormat="1" ht="33" customHeight="1"/>
    <row r="802" s="43" customFormat="1" ht="33" customHeight="1"/>
    <row r="803" s="43" customFormat="1" ht="33" customHeight="1"/>
    <row r="804" s="43" customFormat="1" ht="33" customHeight="1"/>
    <row r="805" s="43" customFormat="1" ht="33" customHeight="1"/>
    <row r="806" s="43" customFormat="1" ht="33" customHeight="1"/>
    <row r="807" s="43" customFormat="1" ht="33" customHeight="1"/>
    <row r="808" s="43" customFormat="1" ht="33" customHeight="1"/>
    <row r="809" s="43" customFormat="1" ht="33" customHeight="1"/>
    <row r="810" s="43" customFormat="1" ht="33" customHeight="1"/>
    <row r="811" s="43" customFormat="1" ht="33" customHeight="1"/>
    <row r="812" s="43" customFormat="1" ht="33" customHeight="1"/>
    <row r="813" s="43" customFormat="1" ht="33" customHeight="1"/>
    <row r="814" s="43" customFormat="1" ht="33" customHeight="1"/>
    <row r="815" s="43" customFormat="1" ht="33" customHeight="1"/>
    <row r="816" s="43" customFormat="1" ht="33" customHeight="1"/>
    <row r="817" s="43" customFormat="1" ht="33" customHeight="1"/>
    <row r="818" s="43" customFormat="1" ht="33" customHeight="1"/>
    <row r="819" s="43" customFormat="1" ht="33" customHeight="1"/>
    <row r="820" s="43" customFormat="1" ht="33" customHeight="1"/>
    <row r="821" s="43" customFormat="1" ht="33" customHeight="1"/>
    <row r="822" s="43" customFormat="1" ht="33" customHeight="1"/>
    <row r="823" s="43" customFormat="1" ht="33" customHeight="1"/>
    <row r="824" s="43" customFormat="1" ht="33" customHeight="1"/>
    <row r="825" s="43" customFormat="1" ht="33" customHeight="1"/>
    <row r="826" s="43" customFormat="1" ht="33" customHeight="1"/>
    <row r="827" s="43" customFormat="1" ht="33" customHeight="1"/>
    <row r="828" s="43" customFormat="1" ht="33" customHeight="1"/>
    <row r="829" s="43" customFormat="1" ht="33" customHeight="1"/>
    <row r="830" s="43" customFormat="1" ht="33" customHeight="1"/>
    <row r="831" s="43" customFormat="1" ht="33" customHeight="1"/>
    <row r="832" s="43" customFormat="1" ht="33" customHeight="1"/>
    <row r="833" s="43" customFormat="1" ht="33" customHeight="1"/>
    <row r="834" s="43" customFormat="1" ht="33" customHeight="1"/>
    <row r="835" s="43" customFormat="1" ht="33" customHeight="1"/>
    <row r="836" s="43" customFormat="1" ht="33" customHeight="1"/>
    <row r="837" s="43" customFormat="1" ht="33" customHeight="1"/>
    <row r="838" s="43" customFormat="1" ht="33" customHeight="1"/>
    <row r="839" s="43" customFormat="1" ht="33" customHeight="1"/>
    <row r="840" s="43" customFormat="1" ht="33" customHeight="1"/>
    <row r="841" s="43" customFormat="1" ht="33" customHeight="1"/>
    <row r="842" s="43" customFormat="1" ht="33" customHeight="1"/>
    <row r="843" s="43" customFormat="1" ht="33" customHeight="1"/>
    <row r="844" s="43" customFormat="1" ht="33" customHeight="1"/>
    <row r="845" s="43" customFormat="1" ht="33" customHeight="1"/>
    <row r="846" s="43" customFormat="1" ht="33" customHeight="1"/>
    <row r="847" s="43" customFormat="1" ht="33" customHeight="1"/>
    <row r="848" s="43" customFormat="1" ht="33" customHeight="1"/>
    <row r="849" s="43" customFormat="1" ht="33" customHeight="1"/>
    <row r="850" s="43" customFormat="1" ht="33" customHeight="1"/>
    <row r="851" s="43" customFormat="1" ht="33" customHeight="1"/>
    <row r="852" s="43" customFormat="1" ht="33" customHeight="1"/>
    <row r="853" s="43" customFormat="1" ht="33" customHeight="1"/>
    <row r="854" s="43" customFormat="1" ht="33" customHeight="1"/>
    <row r="855" s="43" customFormat="1" ht="33" customHeight="1"/>
    <row r="856" s="43" customFormat="1" ht="33" customHeight="1"/>
    <row r="857" s="43" customFormat="1" ht="33" customHeight="1"/>
    <row r="858" s="43" customFormat="1" ht="33" customHeight="1"/>
    <row r="859" s="43" customFormat="1" ht="33" customHeight="1"/>
    <row r="860" s="43" customFormat="1" ht="33" customHeight="1"/>
    <row r="861" s="43" customFormat="1" ht="33" customHeight="1"/>
    <row r="862" s="43" customFormat="1" ht="33" customHeight="1"/>
    <row r="863" s="43" customFormat="1" ht="33" customHeight="1"/>
    <row r="864" s="43" customFormat="1" ht="33" customHeight="1"/>
    <row r="865" s="43" customFormat="1" ht="33" customHeight="1"/>
    <row r="866" s="43" customFormat="1" ht="33" customHeight="1"/>
    <row r="867" s="43" customFormat="1" ht="33" customHeight="1"/>
    <row r="868" s="43" customFormat="1" ht="33" customHeight="1"/>
    <row r="869" s="43" customFormat="1" ht="33" customHeight="1"/>
    <row r="870" s="43" customFormat="1" ht="33" customHeight="1"/>
    <row r="871" s="43" customFormat="1" ht="33" customHeight="1"/>
    <row r="872" s="43" customFormat="1" ht="33" customHeight="1"/>
    <row r="873" s="43" customFormat="1" ht="33" customHeight="1"/>
    <row r="874" s="43" customFormat="1" ht="33" customHeight="1"/>
    <row r="875" s="43" customFormat="1" ht="33" customHeight="1"/>
    <row r="876" s="43" customFormat="1" ht="33" customHeight="1"/>
    <row r="877" s="43" customFormat="1" ht="33" customHeight="1"/>
    <row r="878" s="43" customFormat="1" ht="33" customHeight="1"/>
    <row r="879" s="43" customFormat="1" ht="33" customHeight="1"/>
    <row r="880" s="43" customFormat="1" ht="33" customHeight="1"/>
    <row r="881" s="43" customFormat="1" ht="33" customHeight="1"/>
    <row r="882" s="43" customFormat="1" ht="33" customHeight="1"/>
    <row r="883" s="43" customFormat="1" ht="33" customHeight="1"/>
    <row r="884" s="43" customFormat="1" ht="33" customHeight="1"/>
    <row r="885" s="43" customFormat="1" ht="33" customHeight="1"/>
    <row r="886" s="43" customFormat="1" ht="33" customHeight="1"/>
    <row r="887" s="43" customFormat="1" ht="33" customHeight="1"/>
    <row r="888" s="43" customFormat="1" ht="33" customHeight="1"/>
    <row r="889" s="43" customFormat="1" ht="33" customHeight="1"/>
    <row r="890" s="43" customFormat="1" ht="33" customHeight="1"/>
    <row r="891" s="43" customFormat="1" ht="33" customHeight="1"/>
    <row r="892" s="43" customFormat="1" ht="33" customHeight="1"/>
    <row r="893" s="43" customFormat="1" ht="33" customHeight="1"/>
    <row r="894" s="43" customFormat="1" ht="33" customHeight="1"/>
    <row r="895" s="43" customFormat="1" ht="33" customHeight="1"/>
    <row r="896" s="43" customFormat="1" ht="33" customHeight="1"/>
    <row r="897" s="43" customFormat="1" ht="33" customHeight="1"/>
    <row r="898" s="43" customFormat="1" ht="33" customHeight="1"/>
    <row r="899" s="43" customFormat="1" ht="33" customHeight="1"/>
    <row r="900" s="43" customFormat="1" ht="33" customHeight="1"/>
    <row r="901" s="43" customFormat="1" ht="33" customHeight="1"/>
    <row r="902" s="43" customFormat="1" ht="33" customHeight="1"/>
    <row r="903" s="43" customFormat="1" ht="33" customHeight="1"/>
    <row r="904" s="43" customFormat="1" ht="33" customHeight="1"/>
    <row r="905" s="43" customFormat="1" ht="33" customHeight="1"/>
    <row r="906" s="43" customFormat="1" ht="33" customHeight="1"/>
    <row r="907" s="43" customFormat="1" ht="33" customHeight="1"/>
    <row r="908" s="43" customFormat="1" ht="33" customHeight="1"/>
    <row r="909" s="43" customFormat="1" ht="33" customHeight="1"/>
    <row r="910" s="43" customFormat="1" ht="33" customHeight="1"/>
    <row r="911" s="43" customFormat="1" ht="33" customHeight="1"/>
    <row r="912" s="43" customFormat="1" ht="33" customHeight="1"/>
    <row r="913" s="43" customFormat="1" ht="33" customHeight="1"/>
    <row r="914" s="43" customFormat="1" ht="33" customHeight="1"/>
    <row r="915" s="43" customFormat="1" ht="33" customHeight="1"/>
    <row r="916" s="43" customFormat="1" ht="33" customHeight="1"/>
    <row r="917" s="43" customFormat="1" ht="33" customHeight="1"/>
    <row r="918" s="43" customFormat="1" ht="33" customHeight="1"/>
    <row r="919" s="43" customFormat="1" ht="33" customHeight="1"/>
    <row r="920" s="43" customFormat="1" ht="33" customHeight="1"/>
    <row r="921" s="43" customFormat="1" ht="33" customHeight="1"/>
    <row r="922" s="43" customFormat="1" ht="33" customHeight="1"/>
    <row r="923" s="43" customFormat="1" ht="33" customHeight="1"/>
    <row r="924" s="43" customFormat="1" ht="33" customHeight="1"/>
    <row r="925" s="43" customFormat="1" ht="33" customHeight="1"/>
    <row r="926" s="43" customFormat="1" ht="33" customHeight="1"/>
    <row r="927" s="43" customFormat="1" ht="33" customHeight="1"/>
    <row r="928" s="43" customFormat="1" ht="33" customHeight="1"/>
    <row r="929" s="43" customFormat="1" ht="33" customHeight="1"/>
    <row r="930" s="43" customFormat="1" ht="33" customHeight="1"/>
    <row r="931" s="43" customFormat="1" ht="33" customHeight="1"/>
    <row r="932" s="43" customFormat="1" ht="33" customHeight="1"/>
    <row r="933" s="43" customFormat="1" ht="33" customHeight="1"/>
    <row r="934" s="43" customFormat="1" ht="33" customHeight="1"/>
    <row r="935" s="43" customFormat="1" ht="33" customHeight="1"/>
    <row r="936" s="43" customFormat="1" ht="33" customHeight="1"/>
    <row r="937" s="43" customFormat="1" ht="33" customHeight="1"/>
    <row r="938" s="43" customFormat="1" ht="33" customHeight="1"/>
    <row r="939" s="43" customFormat="1" ht="33" customHeight="1"/>
    <row r="940" s="43" customFormat="1" ht="33" customHeight="1"/>
    <row r="941" s="43" customFormat="1" ht="33" customHeight="1"/>
    <row r="942" s="43" customFormat="1" ht="33" customHeight="1"/>
    <row r="943" s="43" customFormat="1" ht="33" customHeight="1"/>
    <row r="944" s="43" customFormat="1" ht="33" customHeight="1"/>
    <row r="945" s="43" customFormat="1" ht="33" customHeight="1"/>
    <row r="946" s="43" customFormat="1" ht="33" customHeight="1"/>
    <row r="947" s="43" customFormat="1" ht="33" customHeight="1"/>
    <row r="948" s="43" customFormat="1" ht="33" customHeight="1"/>
    <row r="949" s="43" customFormat="1" ht="33" customHeight="1"/>
    <row r="950" s="43" customFormat="1" ht="33" customHeight="1"/>
    <row r="951" s="43" customFormat="1" ht="33" customHeight="1"/>
    <row r="952" s="43" customFormat="1" ht="33" customHeight="1"/>
    <row r="953" s="43" customFormat="1" ht="33" customHeight="1"/>
    <row r="954" s="43" customFormat="1" ht="33" customHeight="1"/>
    <row r="955" s="43" customFormat="1" ht="33" customHeight="1"/>
    <row r="956" s="43" customFormat="1" ht="33" customHeight="1"/>
    <row r="957" s="43" customFormat="1" ht="33" customHeight="1"/>
    <row r="958" s="43" customFormat="1" ht="33" customHeight="1"/>
    <row r="959" s="43" customFormat="1" ht="33" customHeight="1"/>
    <row r="960" s="43" customFormat="1" ht="33" customHeight="1"/>
    <row r="961" s="43" customFormat="1" ht="33" customHeight="1"/>
    <row r="962" s="43" customFormat="1" ht="33" customHeight="1"/>
    <row r="963" s="43" customFormat="1" ht="33" customHeight="1"/>
    <row r="964" s="43" customFormat="1" ht="33" customHeight="1"/>
    <row r="965" s="43" customFormat="1" ht="33" customHeight="1"/>
    <row r="966" s="43" customFormat="1" ht="33" customHeight="1"/>
    <row r="967" s="43" customFormat="1" ht="33" customHeight="1"/>
    <row r="968" s="43" customFormat="1" ht="33" customHeight="1"/>
    <row r="969" s="43" customFormat="1" ht="33" customHeight="1"/>
    <row r="970" s="43" customFormat="1" ht="33" customHeight="1"/>
    <row r="971" s="43" customFormat="1" ht="33" customHeight="1"/>
    <row r="972" s="43" customFormat="1" ht="33" customHeight="1"/>
    <row r="973" s="43" customFormat="1" ht="33" customHeight="1"/>
    <row r="974" s="43" customFormat="1" ht="33" customHeight="1"/>
    <row r="975" s="43" customFormat="1" ht="33" customHeight="1"/>
    <row r="976" s="43" customFormat="1" ht="33" customHeight="1"/>
    <row r="977" s="43" customFormat="1" ht="33" customHeight="1"/>
    <row r="978" s="43" customFormat="1" ht="33" customHeight="1"/>
    <row r="979" s="43" customFormat="1" ht="33" customHeight="1"/>
    <row r="980" s="43" customFormat="1" ht="33" customHeight="1"/>
    <row r="981" s="43" customFormat="1" ht="33" customHeight="1"/>
    <row r="982" s="43" customFormat="1" ht="33" customHeight="1"/>
    <row r="983" s="43" customFormat="1" ht="33" customHeight="1"/>
    <row r="984" s="43" customFormat="1" ht="33" customHeight="1"/>
    <row r="985" s="43" customFormat="1" ht="33" customHeight="1"/>
    <row r="986" s="43" customFormat="1" ht="33" customHeight="1"/>
    <row r="987" s="43" customFormat="1" ht="33" customHeight="1"/>
    <row r="988" s="43" customFormat="1" ht="33" customHeight="1"/>
    <row r="989" s="43" customFormat="1" ht="33" customHeight="1"/>
    <row r="990" s="43" customFormat="1" ht="33" customHeight="1"/>
    <row r="991" s="43" customFormat="1" ht="33" customHeight="1"/>
    <row r="992" s="43" customFormat="1" ht="33" customHeight="1"/>
    <row r="993" s="43" customFormat="1" ht="33" customHeight="1"/>
    <row r="994" s="43" customFormat="1" ht="33" customHeight="1"/>
    <row r="995" s="43" customFormat="1" ht="33" customHeight="1"/>
    <row r="996" s="43" customFormat="1" ht="33" customHeight="1"/>
    <row r="997" s="43" customFormat="1" ht="33" customHeight="1"/>
    <row r="998" s="43" customFormat="1" ht="33" customHeight="1"/>
    <row r="999" s="43" customFormat="1" ht="33" customHeight="1"/>
    <row r="1000" s="43" customFormat="1" ht="33" customHeight="1"/>
    <row r="1001" s="43" customFormat="1" ht="33" customHeight="1"/>
  </sheetData>
  <sheetProtection password="C73E" sheet="1" objects="1" scenarios="1" formatCells="0" formatColumns="0" formatRows="0" insertColumns="0" insertRows="0" insertHyperlinks="0" deleteColumns="0" deleteRows="0"/>
  <mergeCells count="65">
    <mergeCell ref="A43:L43"/>
    <mergeCell ref="F41:G41"/>
    <mergeCell ref="F35:I35"/>
    <mergeCell ref="A32:B35"/>
    <mergeCell ref="C33:C34"/>
    <mergeCell ref="D33:D34"/>
    <mergeCell ref="E33:E34"/>
    <mergeCell ref="F33:F34"/>
    <mergeCell ref="G33:G34"/>
    <mergeCell ref="H33:H34"/>
    <mergeCell ref="K32:L32"/>
    <mergeCell ref="C32:E32"/>
    <mergeCell ref="C35:E35"/>
    <mergeCell ref="F32:H32"/>
    <mergeCell ref="I32:I34"/>
    <mergeCell ref="J32:J35"/>
    <mergeCell ref="A8:L8"/>
    <mergeCell ref="A19:L19"/>
    <mergeCell ref="A30:L30"/>
    <mergeCell ref="A31:L31"/>
    <mergeCell ref="C21:D21"/>
    <mergeCell ref="A9:B12"/>
    <mergeCell ref="C23:D23"/>
    <mergeCell ref="E23:F23"/>
    <mergeCell ref="H21:H23"/>
    <mergeCell ref="H9:J9"/>
    <mergeCell ref="G21:G23"/>
    <mergeCell ref="A20:J20"/>
    <mergeCell ref="A21:B23"/>
    <mergeCell ref="I10:J10"/>
    <mergeCell ref="K10:K11"/>
    <mergeCell ref="H12:K12"/>
    <mergeCell ref="A1:L1"/>
    <mergeCell ref="A2:L2"/>
    <mergeCell ref="A4:L4"/>
    <mergeCell ref="A5:L5"/>
    <mergeCell ref="A7:L7"/>
    <mergeCell ref="E59:H59"/>
    <mergeCell ref="B41:C41"/>
    <mergeCell ref="E57:H57"/>
    <mergeCell ref="E58:H58"/>
    <mergeCell ref="A44:J44"/>
    <mergeCell ref="A45:B47"/>
    <mergeCell ref="C47:E47"/>
    <mergeCell ref="B54:F54"/>
    <mergeCell ref="C45:E45"/>
    <mergeCell ref="I45:I47"/>
    <mergeCell ref="F45:H45"/>
    <mergeCell ref="F47:H47"/>
    <mergeCell ref="J45:J47"/>
    <mergeCell ref="J53:L53"/>
    <mergeCell ref="K45:L45"/>
    <mergeCell ref="K47:L47"/>
    <mergeCell ref="K33:K34"/>
    <mergeCell ref="L33:L34"/>
    <mergeCell ref="K35:L35"/>
    <mergeCell ref="L9:L12"/>
    <mergeCell ref="E21:F21"/>
    <mergeCell ref="B18:E18"/>
    <mergeCell ref="C9:G9"/>
    <mergeCell ref="C12:G12"/>
    <mergeCell ref="F10:G10"/>
    <mergeCell ref="D10:E10"/>
    <mergeCell ref="C10:C11"/>
    <mergeCell ref="H10:H11"/>
  </mergeCells>
  <pageMargins left="0.28999999999999998" right="0.16" top="0.46" bottom="7.874015748031496E-2" header="0.19685039370078741" footer="0.19685039370078741"/>
  <pageSetup paperSize="9" scale="3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45"/>
  <sheetViews>
    <sheetView showGridLines="0" zoomScale="40" zoomScaleNormal="40" workbookViewId="0">
      <selection activeCell="M26" sqref="M26"/>
    </sheetView>
  </sheetViews>
  <sheetFormatPr defaultColWidth="2.33203125" defaultRowHeight="33" customHeight="1"/>
  <cols>
    <col min="1" max="1" width="6.6640625" style="72" customWidth="1"/>
    <col min="2" max="2" width="53.77734375" style="69" customWidth="1"/>
    <col min="3" max="4" width="20.77734375" style="69" customWidth="1"/>
    <col min="5" max="6" width="20.77734375" style="73" customWidth="1"/>
    <col min="7" max="7" width="20.77734375" style="43" customWidth="1"/>
    <col min="8" max="11" width="20.77734375" style="69" customWidth="1"/>
    <col min="12" max="12" width="20.88671875" style="69" customWidth="1"/>
    <col min="13" max="13" width="20.77734375" style="69" customWidth="1"/>
    <col min="14" max="14" width="20.88671875" style="69" customWidth="1"/>
    <col min="15" max="19" width="20.77734375" style="69" customWidth="1"/>
    <col min="20" max="20" width="21" style="69" customWidth="1"/>
    <col min="21" max="21" width="22.21875" style="69" customWidth="1"/>
    <col min="22" max="22" width="20.77734375" style="69" customWidth="1"/>
    <col min="23" max="25" width="17.77734375" style="69" customWidth="1"/>
    <col min="26" max="16384" width="2.33203125" style="69"/>
  </cols>
  <sheetData>
    <row r="1" spans="1:25" ht="51" customHeight="1">
      <c r="A1" s="394" t="s">
        <v>178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  <c r="S1" s="394"/>
      <c r="T1" s="394"/>
      <c r="U1" s="394"/>
      <c r="V1" s="394"/>
      <c r="W1" s="394"/>
      <c r="X1" s="394"/>
      <c r="Y1" s="203"/>
    </row>
    <row r="2" spans="1:25" ht="24" customHeight="1">
      <c r="A2" s="395" t="s">
        <v>116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395"/>
      <c r="P2" s="395"/>
      <c r="Q2" s="395"/>
      <c r="R2" s="395"/>
      <c r="S2" s="395"/>
      <c r="T2" s="395"/>
      <c r="U2" s="395"/>
      <c r="V2" s="395"/>
      <c r="W2" s="395"/>
      <c r="X2" s="395"/>
      <c r="Y2" s="204"/>
    </row>
    <row r="3" spans="1:25" ht="19.2" customHeight="1">
      <c r="A3" s="109"/>
      <c r="B3" s="109"/>
      <c r="C3" s="109"/>
      <c r="D3" s="109"/>
      <c r="E3" s="109"/>
      <c r="F3" s="109"/>
      <c r="G3" s="109"/>
      <c r="H3" s="109"/>
      <c r="I3" s="109"/>
    </row>
    <row r="4" spans="1:25" s="43" customFormat="1" ht="55.8" customHeight="1">
      <c r="A4" s="433" t="s">
        <v>30</v>
      </c>
      <c r="B4" s="433"/>
      <c r="C4" s="433"/>
      <c r="D4" s="433"/>
      <c r="E4" s="433"/>
      <c r="F4" s="433"/>
      <c r="G4" s="433"/>
      <c r="H4" s="433"/>
      <c r="I4" s="433"/>
      <c r="J4" s="433"/>
      <c r="K4" s="433"/>
      <c r="L4" s="433"/>
      <c r="M4" s="433"/>
      <c r="N4" s="433"/>
      <c r="O4" s="433"/>
      <c r="P4" s="433"/>
      <c r="Q4" s="433"/>
      <c r="R4" s="433"/>
      <c r="S4" s="433"/>
      <c r="T4" s="433"/>
      <c r="U4" s="433"/>
      <c r="V4" s="433"/>
      <c r="W4" s="433"/>
      <c r="X4" s="433"/>
      <c r="Y4" s="205"/>
    </row>
    <row r="5" spans="1:25" s="43" customFormat="1" ht="43.8" customHeight="1">
      <c r="A5" s="397" t="s">
        <v>179</v>
      </c>
      <c r="B5" s="397"/>
      <c r="C5" s="397"/>
      <c r="D5" s="397"/>
      <c r="E5" s="397"/>
      <c r="F5" s="397"/>
      <c r="G5" s="397"/>
      <c r="H5" s="397"/>
      <c r="I5" s="397"/>
      <c r="J5" s="397"/>
      <c r="K5" s="397"/>
      <c r="L5" s="397"/>
      <c r="M5" s="397"/>
      <c r="N5" s="397"/>
      <c r="O5" s="397"/>
      <c r="P5" s="397"/>
      <c r="Q5" s="397"/>
      <c r="R5" s="397"/>
      <c r="S5" s="397"/>
      <c r="T5" s="397"/>
      <c r="U5" s="397"/>
      <c r="V5" s="397"/>
      <c r="W5" s="397"/>
      <c r="X5" s="397"/>
      <c r="Y5" s="206"/>
    </row>
    <row r="6" spans="1:25" s="43" customFormat="1" ht="22.8" customHeight="1">
      <c r="A6" s="200"/>
      <c r="B6" s="200"/>
      <c r="C6" s="200"/>
      <c r="D6" s="200"/>
      <c r="E6" s="200"/>
      <c r="F6" s="200"/>
      <c r="G6" s="200"/>
      <c r="H6" s="200"/>
      <c r="I6" s="200"/>
      <c r="J6" s="69"/>
    </row>
    <row r="7" spans="1:25" ht="47.4" customHeight="1">
      <c r="A7" s="434" t="s">
        <v>185</v>
      </c>
      <c r="B7" s="434"/>
      <c r="C7" s="434"/>
      <c r="D7" s="434"/>
      <c r="E7" s="434"/>
      <c r="F7" s="434"/>
      <c r="G7" s="434"/>
      <c r="H7" s="434"/>
      <c r="I7" s="434"/>
      <c r="J7" s="434"/>
      <c r="K7" s="434"/>
      <c r="L7" s="434"/>
      <c r="M7" s="434"/>
      <c r="N7" s="434"/>
      <c r="O7" s="434"/>
      <c r="P7" s="434"/>
      <c r="Q7" s="434"/>
      <c r="R7" s="434"/>
      <c r="S7" s="434"/>
      <c r="T7" s="434"/>
      <c r="U7" s="434"/>
      <c r="V7" s="434"/>
      <c r="W7" s="434"/>
      <c r="X7" s="434"/>
      <c r="Y7" s="207"/>
    </row>
    <row r="8" spans="1:25" ht="33.6" customHeight="1">
      <c r="A8" s="435" t="s">
        <v>181</v>
      </c>
      <c r="B8" s="435"/>
      <c r="C8" s="435"/>
      <c r="D8" s="435"/>
      <c r="E8" s="435"/>
      <c r="F8" s="435"/>
      <c r="G8" s="435"/>
      <c r="H8" s="435"/>
      <c r="I8" s="435"/>
      <c r="J8" s="435"/>
      <c r="K8" s="435"/>
      <c r="L8" s="435"/>
      <c r="M8" s="435"/>
      <c r="N8" s="435"/>
      <c r="O8" s="435"/>
      <c r="P8" s="435"/>
      <c r="Q8" s="435"/>
      <c r="R8" s="435"/>
      <c r="S8" s="435"/>
      <c r="T8" s="435"/>
      <c r="U8" s="435"/>
      <c r="V8" s="435"/>
      <c r="W8" s="435"/>
      <c r="X8" s="435"/>
      <c r="Y8" s="208"/>
    </row>
    <row r="9" spans="1:25" ht="21" customHeight="1">
      <c r="A9" s="373"/>
      <c r="B9" s="373"/>
      <c r="C9" s="373"/>
      <c r="D9" s="373"/>
      <c r="E9" s="373"/>
      <c r="F9" s="373"/>
      <c r="G9" s="373"/>
      <c r="H9" s="373"/>
      <c r="I9" s="373"/>
    </row>
    <row r="10" spans="1:25" ht="48.6" customHeight="1" thickBot="1">
      <c r="A10" s="201"/>
      <c r="B10" s="201"/>
      <c r="C10" s="201"/>
      <c r="D10" s="201"/>
      <c r="E10" s="201"/>
      <c r="F10" s="201"/>
      <c r="G10" s="201"/>
      <c r="H10" s="201"/>
      <c r="I10" s="201"/>
    </row>
    <row r="11" spans="1:25" ht="55.8" customHeight="1">
      <c r="A11" s="374" t="s">
        <v>84</v>
      </c>
      <c r="B11" s="375"/>
      <c r="C11" s="375"/>
      <c r="D11" s="444"/>
      <c r="E11" s="446" t="s">
        <v>151</v>
      </c>
      <c r="F11" s="447"/>
      <c r="G11" s="452" t="s">
        <v>152</v>
      </c>
      <c r="H11" s="455" t="s">
        <v>153</v>
      </c>
      <c r="I11" s="452" t="s">
        <v>154</v>
      </c>
      <c r="J11" s="467" t="s">
        <v>155</v>
      </c>
      <c r="K11" s="455" t="s">
        <v>85</v>
      </c>
      <c r="L11" s="479" t="s">
        <v>213</v>
      </c>
      <c r="N11" s="423" t="s">
        <v>156</v>
      </c>
      <c r="O11" s="470"/>
      <c r="P11" s="470"/>
      <c r="Q11" s="471"/>
      <c r="R11" s="475" t="s">
        <v>157</v>
      </c>
      <c r="S11" s="477" t="s">
        <v>183</v>
      </c>
      <c r="T11" s="478" t="s">
        <v>182</v>
      </c>
      <c r="U11" s="458" t="s">
        <v>184</v>
      </c>
    </row>
    <row r="12" spans="1:25" ht="25.2" customHeight="1">
      <c r="A12" s="376"/>
      <c r="B12" s="377"/>
      <c r="C12" s="377"/>
      <c r="D12" s="445"/>
      <c r="E12" s="448"/>
      <c r="F12" s="449"/>
      <c r="G12" s="453"/>
      <c r="H12" s="456"/>
      <c r="I12" s="453"/>
      <c r="J12" s="468"/>
      <c r="K12" s="456"/>
      <c r="L12" s="480"/>
      <c r="N12" s="472"/>
      <c r="O12" s="473"/>
      <c r="P12" s="473"/>
      <c r="Q12" s="474"/>
      <c r="R12" s="476"/>
      <c r="S12" s="421"/>
      <c r="T12" s="417"/>
      <c r="U12" s="419"/>
    </row>
    <row r="13" spans="1:25" ht="48.6" customHeight="1">
      <c r="A13" s="376"/>
      <c r="B13" s="377"/>
      <c r="C13" s="377"/>
      <c r="D13" s="445"/>
      <c r="E13" s="450"/>
      <c r="F13" s="451"/>
      <c r="G13" s="454"/>
      <c r="H13" s="457"/>
      <c r="I13" s="454"/>
      <c r="J13" s="469"/>
      <c r="K13" s="457"/>
      <c r="L13" s="481"/>
      <c r="N13" s="472"/>
      <c r="O13" s="473"/>
      <c r="P13" s="473"/>
      <c r="Q13" s="474"/>
      <c r="R13" s="476"/>
      <c r="S13" s="421"/>
      <c r="T13" s="417"/>
      <c r="U13" s="419"/>
    </row>
    <row r="14" spans="1:25" ht="34.799999999999997" customHeight="1" thickBot="1">
      <c r="A14" s="378"/>
      <c r="B14" s="379"/>
      <c r="C14" s="379"/>
      <c r="D14" s="401"/>
      <c r="E14" s="482" t="s">
        <v>86</v>
      </c>
      <c r="F14" s="483"/>
      <c r="G14" s="483"/>
      <c r="H14" s="483"/>
      <c r="I14" s="483"/>
      <c r="J14" s="483"/>
      <c r="K14" s="483"/>
      <c r="L14" s="484"/>
      <c r="N14" s="416" t="s">
        <v>86</v>
      </c>
      <c r="O14" s="418"/>
      <c r="P14" s="418"/>
      <c r="Q14" s="418"/>
      <c r="R14" s="418"/>
      <c r="S14" s="418"/>
      <c r="T14" s="418"/>
      <c r="U14" s="420"/>
    </row>
    <row r="15" spans="1:25" ht="60" customHeight="1">
      <c r="A15" s="209" t="s">
        <v>12</v>
      </c>
      <c r="B15" s="459" t="s">
        <v>87</v>
      </c>
      <c r="C15" s="460"/>
      <c r="D15" s="461"/>
      <c r="E15" s="462">
        <v>0</v>
      </c>
      <c r="F15" s="463"/>
      <c r="G15" s="261"/>
      <c r="H15" s="262"/>
      <c r="I15" s="261"/>
      <c r="J15" s="263"/>
      <c r="K15" s="265"/>
      <c r="L15" s="264"/>
      <c r="M15" s="210"/>
      <c r="N15" s="464" t="s">
        <v>214</v>
      </c>
      <c r="O15" s="465"/>
      <c r="P15" s="465"/>
      <c r="Q15" s="466"/>
      <c r="R15" s="259">
        <f>S15+T15+U15</f>
        <v>0</v>
      </c>
      <c r="S15" s="211">
        <v>0</v>
      </c>
      <c r="T15" s="212">
        <v>0</v>
      </c>
      <c r="U15" s="213">
        <v>0</v>
      </c>
    </row>
    <row r="16" spans="1:25" ht="60" customHeight="1" thickBot="1">
      <c r="A16" s="214" t="s">
        <v>13</v>
      </c>
      <c r="B16" s="436" t="s">
        <v>88</v>
      </c>
      <c r="C16" s="437"/>
      <c r="D16" s="438"/>
      <c r="E16" s="439">
        <f>G16+H16</f>
        <v>0</v>
      </c>
      <c r="F16" s="440"/>
      <c r="G16" s="102">
        <v>0</v>
      </c>
      <c r="H16" s="50">
        <v>0</v>
      </c>
      <c r="I16" s="215">
        <v>0</v>
      </c>
      <c r="J16" s="216">
        <v>0</v>
      </c>
      <c r="K16" s="257">
        <v>0</v>
      </c>
      <c r="L16" s="266"/>
      <c r="M16" s="256" t="str">
        <f>IF((E16=I16+J16+K16)," ","HIBA")</f>
        <v xml:space="preserve"> </v>
      </c>
      <c r="N16" s="441" t="s">
        <v>215</v>
      </c>
      <c r="O16" s="442"/>
      <c r="P16" s="442"/>
      <c r="Q16" s="443"/>
      <c r="R16" s="260">
        <f>S16+T16+U16</f>
        <v>0</v>
      </c>
      <c r="S16" s="217">
        <v>0</v>
      </c>
      <c r="T16" s="218">
        <v>0</v>
      </c>
      <c r="U16" s="219">
        <v>0</v>
      </c>
    </row>
    <row r="17" spans="1:25" ht="60" customHeight="1">
      <c r="A17" s="220" t="s">
        <v>14</v>
      </c>
      <c r="B17" s="436" t="s">
        <v>89</v>
      </c>
      <c r="C17" s="437"/>
      <c r="D17" s="438"/>
      <c r="E17" s="485">
        <f>G17+H17</f>
        <v>0</v>
      </c>
      <c r="F17" s="486"/>
      <c r="G17" s="103">
        <v>0</v>
      </c>
      <c r="H17" s="104">
        <v>0</v>
      </c>
      <c r="I17" s="103">
        <v>0</v>
      </c>
      <c r="J17" s="221">
        <v>0</v>
      </c>
      <c r="K17" s="126">
        <v>0</v>
      </c>
      <c r="L17" s="267" t="e">
        <f>E17/E16</f>
        <v>#DIV/0!</v>
      </c>
      <c r="M17" s="304" t="str">
        <f>IF((E17=I17+J17+K17)," ","HIBA")</f>
        <v xml:space="preserve"> </v>
      </c>
    </row>
    <row r="18" spans="1:25" ht="60" customHeight="1">
      <c r="A18" s="214" t="s">
        <v>15</v>
      </c>
      <c r="B18" s="436" t="s">
        <v>90</v>
      </c>
      <c r="C18" s="437"/>
      <c r="D18" s="438"/>
      <c r="E18" s="439">
        <f>G18+H18</f>
        <v>0</v>
      </c>
      <c r="F18" s="440"/>
      <c r="G18" s="102">
        <v>0</v>
      </c>
      <c r="H18" s="50">
        <v>0</v>
      </c>
      <c r="I18" s="102">
        <v>0</v>
      </c>
      <c r="J18" s="222">
        <v>0</v>
      </c>
      <c r="K18" s="125">
        <v>0</v>
      </c>
      <c r="L18" s="268"/>
      <c r="M18" s="256" t="str">
        <f>IF((E18=I18+J18+K18)," ","HIBA")</f>
        <v xml:space="preserve"> </v>
      </c>
    </row>
    <row r="19" spans="1:25" ht="60" customHeight="1" thickBot="1">
      <c r="A19" s="223" t="s">
        <v>158</v>
      </c>
      <c r="B19" s="490" t="s">
        <v>159</v>
      </c>
      <c r="C19" s="491"/>
      <c r="D19" s="492"/>
      <c r="E19" s="493">
        <f>G19+H19</f>
        <v>0</v>
      </c>
      <c r="F19" s="494"/>
      <c r="G19" s="105">
        <v>0</v>
      </c>
      <c r="H19" s="107">
        <v>0</v>
      </c>
      <c r="I19" s="105">
        <v>0</v>
      </c>
      <c r="J19" s="224">
        <v>0</v>
      </c>
      <c r="K19" s="258">
        <v>0</v>
      </c>
      <c r="L19" s="260" t="e">
        <f>E19/E18</f>
        <v>#DIV/0!</v>
      </c>
      <c r="M19" s="256" t="str">
        <f>IF((E19=I19+J19+K19)," ","HIBA")</f>
        <v xml:space="preserve"> </v>
      </c>
    </row>
    <row r="20" spans="1:25" ht="76.2" customHeight="1" thickBot="1">
      <c r="A20" s="66"/>
      <c r="B20" s="495"/>
      <c r="C20" s="495"/>
      <c r="D20" s="495"/>
      <c r="E20" s="495"/>
      <c r="F20" s="495"/>
      <c r="G20" s="495"/>
      <c r="H20" s="111"/>
      <c r="I20" s="43"/>
    </row>
    <row r="21" spans="1:25" ht="70.2" customHeight="1">
      <c r="A21" s="374" t="s">
        <v>84</v>
      </c>
      <c r="B21" s="444"/>
      <c r="C21" s="496" t="s">
        <v>299</v>
      </c>
      <c r="D21" s="497"/>
      <c r="E21" s="497"/>
      <c r="F21" s="497"/>
      <c r="G21" s="497"/>
      <c r="H21" s="497"/>
      <c r="I21" s="497"/>
      <c r="J21" s="497"/>
      <c r="K21" s="497"/>
      <c r="L21" s="497"/>
      <c r="M21" s="497"/>
      <c r="N21" s="497"/>
      <c r="O21" s="497"/>
      <c r="P21" s="497"/>
      <c r="Q21" s="497"/>
      <c r="R21" s="497"/>
      <c r="S21" s="497"/>
      <c r="T21" s="497"/>
      <c r="U21" s="497"/>
      <c r="V21" s="497"/>
      <c r="W21" s="497"/>
      <c r="X21" s="498"/>
    </row>
    <row r="22" spans="1:25" ht="63" customHeight="1" thickBot="1">
      <c r="A22" s="378"/>
      <c r="B22" s="401"/>
      <c r="C22" s="326" t="s">
        <v>186</v>
      </c>
      <c r="D22" s="327" t="s">
        <v>187</v>
      </c>
      <c r="E22" s="327" t="s">
        <v>188</v>
      </c>
      <c r="F22" s="327" t="s">
        <v>189</v>
      </c>
      <c r="G22" s="327" t="s">
        <v>190</v>
      </c>
      <c r="H22" s="327" t="s">
        <v>191</v>
      </c>
      <c r="I22" s="327" t="s">
        <v>192</v>
      </c>
      <c r="J22" s="327" t="s">
        <v>193</v>
      </c>
      <c r="K22" s="327" t="s">
        <v>194</v>
      </c>
      <c r="L22" s="327" t="s">
        <v>195</v>
      </c>
      <c r="M22" s="327" t="s">
        <v>196</v>
      </c>
      <c r="N22" s="327" t="s">
        <v>197</v>
      </c>
      <c r="O22" s="327" t="s">
        <v>198</v>
      </c>
      <c r="P22" s="327" t="s">
        <v>199</v>
      </c>
      <c r="Q22" s="327" t="s">
        <v>200</v>
      </c>
      <c r="R22" s="327" t="s">
        <v>201</v>
      </c>
      <c r="S22" s="327" t="s">
        <v>202</v>
      </c>
      <c r="T22" s="327" t="s">
        <v>203</v>
      </c>
      <c r="U22" s="327" t="s">
        <v>204</v>
      </c>
      <c r="V22" s="327" t="s">
        <v>218</v>
      </c>
      <c r="W22" s="327" t="s">
        <v>282</v>
      </c>
      <c r="X22" s="328" t="s">
        <v>283</v>
      </c>
    </row>
    <row r="23" spans="1:25" ht="82.8" customHeight="1" thickBot="1">
      <c r="A23" s="329" t="s">
        <v>12</v>
      </c>
      <c r="B23" s="330" t="s">
        <v>248</v>
      </c>
      <c r="C23" s="323">
        <v>0</v>
      </c>
      <c r="D23" s="324">
        <v>0</v>
      </c>
      <c r="E23" s="324">
        <v>0</v>
      </c>
      <c r="F23" s="324">
        <v>0</v>
      </c>
      <c r="G23" s="324">
        <v>0</v>
      </c>
      <c r="H23" s="324">
        <v>0</v>
      </c>
      <c r="I23" s="324">
        <v>0</v>
      </c>
      <c r="J23" s="324">
        <v>0</v>
      </c>
      <c r="K23" s="324">
        <v>0</v>
      </c>
      <c r="L23" s="324">
        <v>0</v>
      </c>
      <c r="M23" s="324">
        <v>0</v>
      </c>
      <c r="N23" s="324">
        <v>0</v>
      </c>
      <c r="O23" s="324">
        <v>0</v>
      </c>
      <c r="P23" s="324">
        <v>0</v>
      </c>
      <c r="Q23" s="324">
        <v>0</v>
      </c>
      <c r="R23" s="324">
        <v>0</v>
      </c>
      <c r="S23" s="324">
        <v>0</v>
      </c>
      <c r="T23" s="324">
        <v>0</v>
      </c>
      <c r="U23" s="324">
        <v>0</v>
      </c>
      <c r="V23" s="324">
        <v>0</v>
      </c>
      <c r="W23" s="324">
        <v>0</v>
      </c>
      <c r="X23" s="325">
        <v>0</v>
      </c>
      <c r="Y23" s="256" t="str">
        <f>IF((E19&lt;=C23+D23+E23+F23+G23+H23+I23+J23+K23+L23+M23+N23+O23+P23+Q23+R23+S23+T23+U23+V23+W23+X23)," ","HIBA")</f>
        <v xml:space="preserve"> </v>
      </c>
    </row>
    <row r="24" spans="1:25" ht="81.599999999999994" customHeight="1">
      <c r="A24" s="66"/>
      <c r="B24" s="432" t="s">
        <v>278</v>
      </c>
      <c r="C24" s="432"/>
      <c r="D24" s="432"/>
      <c r="E24" s="432"/>
      <c r="F24" s="432"/>
      <c r="G24" s="432"/>
      <c r="H24" s="432"/>
      <c r="I24" s="432"/>
      <c r="J24" s="432"/>
      <c r="K24" s="432"/>
      <c r="L24" s="432"/>
      <c r="M24" s="432"/>
      <c r="N24" s="432"/>
      <c r="O24" s="432"/>
      <c r="P24" s="432"/>
      <c r="Q24" s="432"/>
      <c r="R24" s="432"/>
      <c r="S24" s="432"/>
      <c r="T24" s="432"/>
      <c r="U24" s="432"/>
      <c r="V24" s="432"/>
      <c r="W24" s="432"/>
      <c r="X24" s="432"/>
    </row>
    <row r="25" spans="1:25" ht="36.6" customHeight="1">
      <c r="A25" s="66"/>
      <c r="B25" s="227"/>
      <c r="C25" s="226"/>
      <c r="D25" s="226"/>
      <c r="E25" s="226"/>
      <c r="F25" s="226"/>
      <c r="G25" s="226"/>
      <c r="H25" s="226"/>
      <c r="I25" s="226"/>
      <c r="J25" s="226"/>
      <c r="K25" s="226"/>
      <c r="L25" s="226"/>
      <c r="M25" s="226"/>
      <c r="N25" s="226"/>
      <c r="O25" s="226"/>
      <c r="P25" s="226"/>
      <c r="Q25" s="226"/>
      <c r="R25" s="226"/>
      <c r="S25" s="226"/>
      <c r="T25" s="226"/>
      <c r="U25" s="226"/>
    </row>
    <row r="26" spans="1:25" s="43" customFormat="1" ht="33.6" customHeight="1">
      <c r="B26" s="225" t="s">
        <v>249</v>
      </c>
      <c r="C26" s="225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</row>
    <row r="27" spans="1:25" s="43" customFormat="1" ht="25.95" customHeight="1">
      <c r="B27" s="489" t="s">
        <v>291</v>
      </c>
      <c r="C27" s="489"/>
      <c r="D27" s="489"/>
      <c r="E27" s="489"/>
      <c r="F27" s="489"/>
      <c r="G27" s="489"/>
      <c r="H27" s="489"/>
      <c r="I27" s="489"/>
      <c r="J27" s="489"/>
      <c r="K27" s="489"/>
      <c r="L27" s="489"/>
      <c r="M27" s="489"/>
      <c r="N27" s="489"/>
      <c r="O27" s="489"/>
      <c r="P27" s="489"/>
      <c r="Q27" s="489"/>
      <c r="R27" s="489"/>
      <c r="S27" s="489"/>
      <c r="T27" s="489"/>
      <c r="U27" s="489"/>
      <c r="V27" s="225"/>
      <c r="W27" s="225"/>
    </row>
    <row r="28" spans="1:25" s="43" customFormat="1" ht="25.95" customHeight="1">
      <c r="B28" s="489" t="s">
        <v>160</v>
      </c>
      <c r="C28" s="489"/>
      <c r="D28" s="489"/>
      <c r="E28" s="489"/>
      <c r="F28" s="489"/>
      <c r="G28" s="489"/>
      <c r="H28" s="489"/>
      <c r="I28" s="489"/>
      <c r="J28" s="489"/>
      <c r="K28" s="489"/>
      <c r="L28" s="489"/>
      <c r="M28" s="489"/>
      <c r="N28" s="489"/>
      <c r="O28" s="489"/>
      <c r="P28" s="489"/>
      <c r="Q28" s="489"/>
      <c r="R28" s="489"/>
      <c r="S28" s="489"/>
      <c r="T28" s="489"/>
      <c r="U28" s="489"/>
      <c r="V28" s="489"/>
      <c r="W28" s="489"/>
    </row>
    <row r="29" spans="1:25" s="43" customFormat="1" ht="25.95" customHeight="1">
      <c r="B29" s="489" t="s">
        <v>161</v>
      </c>
      <c r="C29" s="489"/>
      <c r="D29" s="489"/>
      <c r="E29" s="489"/>
      <c r="F29" s="489"/>
      <c r="G29" s="489"/>
      <c r="H29" s="489"/>
      <c r="I29" s="489"/>
      <c r="J29" s="489"/>
      <c r="K29" s="489"/>
      <c r="L29" s="489"/>
      <c r="M29" s="489"/>
      <c r="N29" s="489"/>
      <c r="O29" s="489"/>
      <c r="P29" s="489"/>
      <c r="Q29" s="489"/>
      <c r="R29" s="489"/>
      <c r="S29" s="489"/>
      <c r="T29" s="489"/>
      <c r="U29" s="489"/>
      <c r="V29" s="489"/>
      <c r="W29" s="489"/>
    </row>
    <row r="30" spans="1:25" s="43" customFormat="1" ht="25.95" customHeight="1">
      <c r="B30" s="487" t="s">
        <v>219</v>
      </c>
      <c r="C30" s="488"/>
      <c r="D30" s="488"/>
      <c r="E30" s="488"/>
      <c r="F30" s="488"/>
      <c r="G30" s="488"/>
      <c r="H30" s="488"/>
      <c r="I30" s="488"/>
      <c r="J30" s="488"/>
      <c r="K30" s="488"/>
      <c r="L30" s="488"/>
      <c r="M30" s="488"/>
      <c r="N30" s="488"/>
      <c r="O30" s="488"/>
      <c r="P30" s="488"/>
      <c r="Q30" s="488"/>
      <c r="R30" s="488"/>
      <c r="S30" s="488"/>
      <c r="T30" s="488"/>
      <c r="U30" s="488"/>
      <c r="V30" s="489"/>
      <c r="W30" s="489"/>
    </row>
    <row r="31" spans="1:25" s="43" customFormat="1" ht="25.95" customHeight="1">
      <c r="B31" s="489" t="s">
        <v>292</v>
      </c>
      <c r="C31" s="489"/>
      <c r="D31" s="489"/>
      <c r="E31" s="489"/>
      <c r="F31" s="489"/>
      <c r="G31" s="489"/>
      <c r="H31" s="489"/>
      <c r="I31" s="489"/>
      <c r="J31" s="489"/>
      <c r="K31" s="489"/>
      <c r="L31" s="489"/>
      <c r="M31" s="489"/>
      <c r="N31" s="489"/>
      <c r="O31" s="489"/>
      <c r="P31" s="489"/>
      <c r="Q31" s="489"/>
      <c r="R31" s="489"/>
      <c r="S31" s="489"/>
      <c r="T31" s="489"/>
      <c r="U31" s="489"/>
      <c r="V31" s="489"/>
      <c r="W31" s="489"/>
    </row>
    <row r="32" spans="1:25" s="43" customFormat="1" ht="25.95" customHeight="1">
      <c r="B32" s="489" t="s">
        <v>162</v>
      </c>
      <c r="C32" s="489"/>
      <c r="D32" s="489"/>
      <c r="E32" s="489"/>
      <c r="F32" s="489"/>
      <c r="G32" s="489"/>
      <c r="H32" s="489"/>
      <c r="I32" s="489"/>
      <c r="J32" s="489"/>
      <c r="K32" s="489"/>
      <c r="L32" s="489"/>
      <c r="M32" s="489"/>
      <c r="N32" s="489"/>
      <c r="O32" s="489"/>
      <c r="P32" s="489"/>
      <c r="Q32" s="489"/>
      <c r="R32" s="489"/>
      <c r="S32" s="489"/>
      <c r="T32" s="489"/>
      <c r="U32" s="489"/>
      <c r="V32" s="489"/>
      <c r="W32" s="489"/>
    </row>
    <row r="33" spans="2:23" s="43" customFormat="1" ht="25.95" customHeight="1">
      <c r="B33" s="489" t="s">
        <v>163</v>
      </c>
      <c r="C33" s="489"/>
      <c r="D33" s="489"/>
      <c r="E33" s="489"/>
      <c r="F33" s="489"/>
      <c r="G33" s="489"/>
      <c r="H33" s="489"/>
      <c r="I33" s="489"/>
      <c r="J33" s="489"/>
      <c r="K33" s="489"/>
      <c r="L33" s="489"/>
      <c r="M33" s="489"/>
      <c r="N33" s="489"/>
      <c r="O33" s="489"/>
      <c r="P33" s="489"/>
      <c r="Q33" s="489"/>
      <c r="R33" s="489"/>
      <c r="S33" s="489"/>
      <c r="T33" s="489"/>
      <c r="U33" s="489"/>
      <c r="V33" s="489"/>
      <c r="W33" s="489"/>
    </row>
    <row r="34" spans="2:23" s="43" customFormat="1" ht="25.95" customHeight="1">
      <c r="B34" s="489" t="s">
        <v>164</v>
      </c>
      <c r="C34" s="489"/>
      <c r="D34" s="489"/>
      <c r="E34" s="489"/>
      <c r="F34" s="489"/>
      <c r="G34" s="489"/>
      <c r="H34" s="489"/>
      <c r="I34" s="489"/>
      <c r="J34" s="489"/>
      <c r="K34" s="489"/>
      <c r="L34" s="489"/>
      <c r="M34" s="489"/>
      <c r="N34" s="489"/>
      <c r="O34" s="489"/>
      <c r="P34" s="489"/>
      <c r="Q34" s="489"/>
      <c r="R34" s="489"/>
      <c r="S34" s="489"/>
      <c r="T34" s="489"/>
      <c r="U34" s="489"/>
      <c r="V34" s="489"/>
      <c r="W34" s="489"/>
    </row>
    <row r="35" spans="2:23" s="43" customFormat="1" ht="25.95" customHeight="1">
      <c r="B35" s="489" t="s">
        <v>165</v>
      </c>
      <c r="C35" s="489"/>
      <c r="D35" s="489"/>
      <c r="E35" s="489"/>
      <c r="F35" s="489"/>
      <c r="G35" s="489"/>
      <c r="H35" s="489"/>
      <c r="I35" s="489"/>
      <c r="J35" s="489"/>
      <c r="K35" s="489"/>
      <c r="L35" s="489"/>
      <c r="M35" s="489"/>
      <c r="N35" s="489"/>
      <c r="O35" s="489"/>
      <c r="P35" s="489"/>
      <c r="Q35" s="489"/>
      <c r="R35" s="489"/>
      <c r="S35" s="489"/>
      <c r="T35" s="489"/>
      <c r="U35" s="489"/>
      <c r="V35" s="489"/>
      <c r="W35" s="489"/>
    </row>
    <row r="36" spans="2:23" s="43" customFormat="1" ht="25.95" customHeight="1">
      <c r="B36" s="489" t="s">
        <v>166</v>
      </c>
      <c r="C36" s="489"/>
      <c r="D36" s="489"/>
      <c r="E36" s="489"/>
      <c r="F36" s="489"/>
      <c r="G36" s="489"/>
      <c r="H36" s="489"/>
      <c r="I36" s="489"/>
      <c r="J36" s="489"/>
      <c r="K36" s="489"/>
      <c r="L36" s="489"/>
      <c r="M36" s="489"/>
      <c r="N36" s="489"/>
      <c r="O36" s="489"/>
      <c r="P36" s="489"/>
      <c r="Q36" s="489"/>
      <c r="R36" s="489"/>
      <c r="S36" s="489"/>
      <c r="T36" s="489"/>
      <c r="U36" s="489"/>
      <c r="V36" s="489"/>
      <c r="W36" s="489"/>
    </row>
    <row r="37" spans="2:23" s="43" customFormat="1" ht="25.95" customHeight="1">
      <c r="B37" s="499" t="s">
        <v>293</v>
      </c>
      <c r="C37" s="499"/>
      <c r="D37" s="499"/>
      <c r="E37" s="499"/>
      <c r="F37" s="499"/>
      <c r="G37" s="499"/>
      <c r="H37" s="499"/>
      <c r="I37" s="499"/>
      <c r="J37" s="499"/>
      <c r="K37" s="499"/>
      <c r="L37" s="499"/>
      <c r="M37" s="499"/>
      <c r="N37" s="499"/>
      <c r="O37" s="499"/>
      <c r="P37" s="499"/>
      <c r="Q37" s="499"/>
      <c r="R37" s="499"/>
      <c r="S37" s="499"/>
      <c r="T37" s="499"/>
      <c r="U37" s="499"/>
      <c r="V37" s="499"/>
      <c r="W37" s="499"/>
    </row>
    <row r="38" spans="2:23" s="43" customFormat="1" ht="25.95" customHeight="1">
      <c r="B38" s="499" t="s">
        <v>167</v>
      </c>
      <c r="C38" s="499"/>
      <c r="D38" s="499"/>
      <c r="E38" s="499"/>
      <c r="F38" s="499"/>
      <c r="G38" s="499"/>
      <c r="H38" s="499"/>
      <c r="I38" s="499"/>
      <c r="J38" s="499"/>
      <c r="K38" s="499"/>
      <c r="L38" s="499"/>
      <c r="M38" s="499"/>
      <c r="N38" s="499"/>
      <c r="O38" s="499"/>
      <c r="P38" s="499"/>
      <c r="Q38" s="499"/>
      <c r="R38" s="499"/>
      <c r="S38" s="499"/>
      <c r="T38" s="499"/>
      <c r="U38" s="499"/>
      <c r="V38" s="499"/>
      <c r="W38" s="499"/>
    </row>
    <row r="39" spans="2:23" s="43" customFormat="1" ht="25.95" customHeight="1">
      <c r="B39" s="499" t="s">
        <v>168</v>
      </c>
      <c r="C39" s="499"/>
      <c r="D39" s="499"/>
      <c r="E39" s="499"/>
      <c r="F39" s="499"/>
      <c r="G39" s="499"/>
      <c r="H39" s="499"/>
      <c r="I39" s="499"/>
      <c r="J39" s="499"/>
      <c r="K39" s="499"/>
      <c r="L39" s="499"/>
      <c r="M39" s="499"/>
      <c r="N39" s="499"/>
      <c r="O39" s="499"/>
      <c r="P39" s="499"/>
      <c r="Q39" s="499"/>
      <c r="R39" s="499"/>
      <c r="S39" s="499"/>
      <c r="T39" s="499"/>
      <c r="U39" s="499"/>
      <c r="V39" s="499"/>
      <c r="W39" s="499"/>
    </row>
    <row r="40" spans="2:23" s="43" customFormat="1" ht="25.95" customHeight="1">
      <c r="B40" s="499" t="s">
        <v>169</v>
      </c>
      <c r="C40" s="499"/>
      <c r="D40" s="499"/>
      <c r="E40" s="499"/>
      <c r="F40" s="499"/>
      <c r="G40" s="499"/>
      <c r="H40" s="499"/>
      <c r="I40" s="499"/>
      <c r="J40" s="499"/>
      <c r="K40" s="499"/>
      <c r="L40" s="499"/>
      <c r="M40" s="499"/>
      <c r="N40" s="499"/>
      <c r="O40" s="499"/>
      <c r="P40" s="499"/>
      <c r="Q40" s="499"/>
      <c r="R40" s="499"/>
      <c r="S40" s="499"/>
      <c r="T40" s="499"/>
      <c r="U40" s="499"/>
      <c r="V40" s="499"/>
      <c r="W40" s="499"/>
    </row>
    <row r="41" spans="2:23" s="43" customFormat="1" ht="25.95" customHeight="1">
      <c r="B41" s="499" t="s">
        <v>170</v>
      </c>
      <c r="C41" s="499"/>
      <c r="D41" s="499"/>
      <c r="E41" s="499"/>
      <c r="F41" s="499"/>
      <c r="G41" s="499"/>
      <c r="H41" s="499"/>
      <c r="I41" s="499"/>
      <c r="J41" s="499"/>
      <c r="K41" s="499"/>
      <c r="L41" s="499"/>
      <c r="M41" s="499"/>
      <c r="N41" s="499"/>
      <c r="O41" s="499"/>
      <c r="P41" s="499"/>
      <c r="Q41" s="499"/>
      <c r="R41" s="499"/>
      <c r="S41" s="499"/>
      <c r="T41" s="499"/>
      <c r="U41" s="499"/>
      <c r="V41" s="499"/>
      <c r="W41" s="499"/>
    </row>
    <row r="42" spans="2:23" s="43" customFormat="1" ht="25.95" customHeight="1">
      <c r="B42" s="499" t="s">
        <v>171</v>
      </c>
      <c r="C42" s="499"/>
      <c r="D42" s="499"/>
      <c r="E42" s="499"/>
      <c r="F42" s="499"/>
      <c r="G42" s="499"/>
      <c r="H42" s="499"/>
      <c r="I42" s="499"/>
      <c r="J42" s="499"/>
      <c r="K42" s="499"/>
      <c r="L42" s="499"/>
      <c r="M42" s="499"/>
      <c r="N42" s="499"/>
      <c r="O42" s="499"/>
      <c r="P42" s="499"/>
      <c r="Q42" s="499"/>
      <c r="R42" s="499"/>
      <c r="S42" s="499"/>
      <c r="T42" s="499"/>
      <c r="U42" s="499"/>
      <c r="V42" s="499"/>
      <c r="W42" s="499"/>
    </row>
    <row r="43" spans="2:23" s="43" customFormat="1" ht="25.95" customHeight="1">
      <c r="B43" s="500" t="s">
        <v>216</v>
      </c>
      <c r="C43" s="500"/>
      <c r="D43" s="500"/>
      <c r="E43" s="500"/>
      <c r="F43" s="500"/>
      <c r="G43" s="500"/>
      <c r="H43" s="500"/>
      <c r="I43" s="500"/>
      <c r="J43" s="500"/>
      <c r="K43" s="500"/>
      <c r="L43" s="500"/>
      <c r="M43" s="500"/>
      <c r="N43" s="500"/>
      <c r="O43" s="500"/>
      <c r="P43" s="500"/>
      <c r="Q43" s="500"/>
      <c r="R43" s="500"/>
      <c r="S43" s="500"/>
      <c r="T43" s="500"/>
      <c r="U43" s="500"/>
      <c r="V43" s="254"/>
      <c r="W43" s="254"/>
    </row>
    <row r="44" spans="2:23" s="43" customFormat="1" ht="25.95" customHeight="1">
      <c r="B44" s="489" t="s">
        <v>172</v>
      </c>
      <c r="C44" s="489"/>
      <c r="D44" s="489"/>
      <c r="E44" s="489"/>
      <c r="F44" s="489"/>
      <c r="G44" s="489"/>
      <c r="H44" s="489"/>
      <c r="I44" s="489"/>
      <c r="J44" s="489"/>
      <c r="K44" s="489"/>
      <c r="L44" s="489"/>
      <c r="M44" s="489"/>
      <c r="N44" s="489"/>
      <c r="O44" s="489"/>
      <c r="P44" s="489"/>
      <c r="Q44" s="489"/>
      <c r="R44" s="489"/>
      <c r="S44" s="489"/>
      <c r="T44" s="489"/>
      <c r="U44" s="489"/>
      <c r="V44" s="489"/>
      <c r="W44" s="489"/>
    </row>
    <row r="45" spans="2:23" s="43" customFormat="1" ht="25.95" customHeight="1">
      <c r="B45" s="489" t="s">
        <v>173</v>
      </c>
      <c r="C45" s="489"/>
      <c r="D45" s="489"/>
      <c r="E45" s="489"/>
      <c r="F45" s="489"/>
      <c r="G45" s="489"/>
      <c r="H45" s="489"/>
      <c r="I45" s="489"/>
      <c r="J45" s="489"/>
      <c r="K45" s="489"/>
      <c r="L45" s="489"/>
      <c r="M45" s="489"/>
      <c r="N45" s="489"/>
      <c r="O45" s="489"/>
      <c r="P45" s="489"/>
      <c r="Q45" s="489"/>
      <c r="R45" s="489"/>
      <c r="S45" s="489"/>
      <c r="T45" s="489"/>
      <c r="U45" s="489"/>
      <c r="V45" s="489"/>
      <c r="W45" s="489"/>
    </row>
    <row r="46" spans="2:23" s="43" customFormat="1" ht="25.95" customHeight="1">
      <c r="B46" s="489" t="s">
        <v>174</v>
      </c>
      <c r="C46" s="489"/>
      <c r="D46" s="489"/>
      <c r="E46" s="489"/>
      <c r="F46" s="489"/>
      <c r="G46" s="489"/>
      <c r="H46" s="489"/>
      <c r="I46" s="489"/>
      <c r="J46" s="489"/>
      <c r="K46" s="489"/>
      <c r="L46" s="489"/>
      <c r="M46" s="489"/>
      <c r="N46" s="489"/>
      <c r="O46" s="489"/>
      <c r="P46" s="489"/>
      <c r="Q46" s="489"/>
      <c r="R46" s="489"/>
      <c r="S46" s="489"/>
      <c r="T46" s="489"/>
      <c r="U46" s="489"/>
      <c r="V46" s="489"/>
      <c r="W46" s="489"/>
    </row>
    <row r="47" spans="2:23" s="43" customFormat="1" ht="25.95" customHeight="1">
      <c r="B47" s="489" t="s">
        <v>175</v>
      </c>
      <c r="C47" s="489"/>
      <c r="D47" s="489"/>
      <c r="E47" s="489"/>
      <c r="F47" s="489"/>
      <c r="G47" s="489"/>
      <c r="H47" s="489"/>
      <c r="I47" s="489"/>
      <c r="J47" s="489"/>
      <c r="K47" s="489"/>
      <c r="L47" s="489"/>
      <c r="M47" s="489"/>
      <c r="N47" s="489"/>
      <c r="O47" s="489"/>
      <c r="P47" s="489"/>
      <c r="Q47" s="489"/>
      <c r="R47" s="489"/>
      <c r="S47" s="489"/>
      <c r="T47" s="489"/>
      <c r="U47" s="489"/>
      <c r="V47" s="489"/>
      <c r="W47" s="489"/>
    </row>
    <row r="48" spans="2:23" s="43" customFormat="1" ht="25.95" customHeight="1">
      <c r="B48" s="489" t="s">
        <v>294</v>
      </c>
      <c r="C48" s="489"/>
      <c r="D48" s="489"/>
      <c r="E48" s="489"/>
      <c r="F48" s="489"/>
      <c r="G48" s="489"/>
      <c r="H48" s="489"/>
      <c r="I48" s="489"/>
      <c r="J48" s="489"/>
      <c r="K48" s="489"/>
      <c r="L48" s="489"/>
      <c r="M48" s="489"/>
      <c r="N48" s="489"/>
      <c r="O48" s="489"/>
      <c r="P48" s="489"/>
      <c r="Q48" s="489"/>
      <c r="R48" s="489"/>
      <c r="S48" s="489"/>
      <c r="T48" s="489"/>
      <c r="U48" s="489"/>
      <c r="V48" s="489"/>
      <c r="W48" s="489"/>
    </row>
    <row r="49" spans="2:23" s="43" customFormat="1" ht="25.95" customHeight="1">
      <c r="B49" s="489" t="s">
        <v>176</v>
      </c>
      <c r="C49" s="489"/>
      <c r="D49" s="489"/>
      <c r="E49" s="489"/>
      <c r="F49" s="489"/>
      <c r="G49" s="489"/>
      <c r="H49" s="489"/>
      <c r="I49" s="489"/>
      <c r="J49" s="489"/>
      <c r="K49" s="489"/>
      <c r="L49" s="489"/>
      <c r="M49" s="489"/>
      <c r="N49" s="489"/>
      <c r="O49" s="489"/>
      <c r="P49" s="489"/>
      <c r="Q49" s="489"/>
      <c r="R49" s="489"/>
      <c r="S49" s="489"/>
      <c r="T49" s="489"/>
      <c r="U49" s="489"/>
      <c r="V49" s="489"/>
      <c r="W49" s="489"/>
    </row>
    <row r="50" spans="2:23" s="43" customFormat="1" ht="25.95" customHeight="1">
      <c r="B50" s="489" t="s">
        <v>295</v>
      </c>
      <c r="C50" s="489"/>
      <c r="D50" s="489"/>
      <c r="E50" s="489"/>
      <c r="F50" s="489"/>
      <c r="G50" s="489"/>
      <c r="H50" s="489"/>
      <c r="I50" s="489"/>
      <c r="J50" s="489"/>
      <c r="K50" s="489"/>
      <c r="L50" s="489"/>
      <c r="M50" s="489"/>
      <c r="N50" s="489"/>
      <c r="O50" s="489"/>
      <c r="P50" s="489"/>
      <c r="Q50" s="489"/>
      <c r="R50" s="489"/>
      <c r="S50" s="489"/>
      <c r="T50" s="489"/>
      <c r="U50" s="489"/>
      <c r="V50" s="489"/>
      <c r="W50" s="489"/>
    </row>
    <row r="51" spans="2:23" s="43" customFormat="1" ht="25.95" customHeight="1">
      <c r="B51" s="489" t="s">
        <v>296</v>
      </c>
      <c r="C51" s="489"/>
      <c r="D51" s="489"/>
      <c r="E51" s="489"/>
      <c r="F51" s="489"/>
      <c r="G51" s="489"/>
      <c r="H51" s="489"/>
      <c r="I51" s="489"/>
      <c r="J51" s="489"/>
      <c r="K51" s="489"/>
      <c r="L51" s="489"/>
      <c r="M51" s="489"/>
      <c r="N51" s="489"/>
      <c r="O51" s="489"/>
      <c r="P51" s="489"/>
      <c r="Q51" s="489"/>
      <c r="R51" s="489"/>
      <c r="S51" s="489"/>
      <c r="T51" s="489"/>
      <c r="U51" s="489"/>
      <c r="V51" s="489"/>
      <c r="W51" s="489"/>
    </row>
    <row r="52" spans="2:23" s="43" customFormat="1" ht="25.95" customHeight="1">
      <c r="B52" s="489" t="s">
        <v>177</v>
      </c>
      <c r="C52" s="489"/>
      <c r="D52" s="489"/>
      <c r="E52" s="489"/>
      <c r="F52" s="489"/>
      <c r="G52" s="489"/>
      <c r="H52" s="489"/>
      <c r="I52" s="489"/>
      <c r="J52" s="489"/>
      <c r="K52" s="489"/>
      <c r="L52" s="489"/>
      <c r="M52" s="489"/>
      <c r="N52" s="489"/>
      <c r="O52" s="489"/>
      <c r="P52" s="489"/>
      <c r="Q52" s="489"/>
      <c r="R52" s="489"/>
      <c r="S52" s="489"/>
      <c r="T52" s="489"/>
      <c r="U52" s="489"/>
      <c r="V52" s="489"/>
      <c r="W52" s="489"/>
    </row>
    <row r="53" spans="2:23" s="43" customFormat="1" ht="25.8" customHeight="1">
      <c r="B53" s="488" t="s">
        <v>279</v>
      </c>
      <c r="C53" s="488"/>
      <c r="D53" s="488"/>
      <c r="E53" s="488"/>
      <c r="F53" s="488"/>
      <c r="G53" s="488"/>
      <c r="H53" s="488"/>
      <c r="I53" s="488"/>
      <c r="J53" s="488"/>
      <c r="K53" s="488"/>
      <c r="L53" s="488"/>
      <c r="M53" s="488"/>
      <c r="N53" s="488"/>
      <c r="O53" s="488"/>
      <c r="P53" s="488"/>
      <c r="Q53" s="488"/>
      <c r="R53" s="488"/>
      <c r="S53" s="488"/>
      <c r="T53" s="488"/>
      <c r="U53" s="488"/>
    </row>
    <row r="54" spans="2:23" s="43" customFormat="1" ht="25.8" customHeight="1">
      <c r="B54" s="322" t="s">
        <v>280</v>
      </c>
    </row>
    <row r="55" spans="2:23" s="43" customFormat="1" ht="25.8" customHeight="1">
      <c r="B55" s="322" t="s">
        <v>281</v>
      </c>
    </row>
    <row r="56" spans="2:23" s="43" customFormat="1" ht="33" customHeight="1">
      <c r="B56" s="43" t="s">
        <v>217</v>
      </c>
    </row>
    <row r="57" spans="2:23" s="43" customFormat="1" ht="33" customHeight="1"/>
    <row r="58" spans="2:23" s="43" customFormat="1" ht="33" customHeight="1"/>
    <row r="59" spans="2:23" s="43" customFormat="1" ht="33" customHeight="1"/>
    <row r="60" spans="2:23" s="43" customFormat="1" ht="33" customHeight="1"/>
    <row r="61" spans="2:23" s="43" customFormat="1" ht="33" customHeight="1"/>
    <row r="62" spans="2:23" s="43" customFormat="1" ht="33" customHeight="1"/>
    <row r="63" spans="2:23" s="43" customFormat="1" ht="33" customHeight="1"/>
    <row r="64" spans="2:23" s="43" customFormat="1" ht="33" customHeight="1"/>
    <row r="65" s="43" customFormat="1" ht="33" customHeight="1"/>
    <row r="66" s="43" customFormat="1" ht="33" customHeight="1"/>
    <row r="67" s="43" customFormat="1" ht="33" customHeight="1"/>
    <row r="68" s="43" customFormat="1" ht="33" customHeight="1"/>
    <row r="69" s="43" customFormat="1" ht="33" customHeight="1"/>
    <row r="70" s="43" customFormat="1" ht="33" customHeight="1"/>
    <row r="71" s="43" customFormat="1" ht="33" customHeight="1"/>
    <row r="72" s="43" customFormat="1" ht="33" customHeight="1"/>
    <row r="73" s="43" customFormat="1" ht="33" customHeight="1"/>
    <row r="74" s="43" customFormat="1" ht="33" customHeight="1"/>
    <row r="75" s="43" customFormat="1" ht="33" customHeight="1"/>
    <row r="76" s="43" customFormat="1" ht="33" customHeight="1"/>
    <row r="77" s="43" customFormat="1" ht="33" customHeight="1"/>
    <row r="78" s="43" customFormat="1" ht="33" customHeight="1"/>
    <row r="79" s="43" customFormat="1" ht="33" customHeight="1"/>
    <row r="80" s="43" customFormat="1" ht="33" customHeight="1"/>
    <row r="81" s="43" customFormat="1" ht="33" customHeight="1"/>
    <row r="82" s="43" customFormat="1" ht="33" customHeight="1"/>
    <row r="83" s="43" customFormat="1" ht="33" customHeight="1"/>
    <row r="84" s="43" customFormat="1" ht="33" customHeight="1"/>
    <row r="85" s="43" customFormat="1" ht="33" customHeight="1"/>
    <row r="86" s="43" customFormat="1" ht="33" customHeight="1"/>
    <row r="87" s="43" customFormat="1" ht="33" customHeight="1"/>
    <row r="88" s="43" customFormat="1" ht="33" customHeight="1"/>
    <row r="89" s="43" customFormat="1" ht="33" customHeight="1"/>
    <row r="90" s="43" customFormat="1" ht="33" customHeight="1"/>
    <row r="91" s="43" customFormat="1" ht="33" customHeight="1"/>
    <row r="92" s="43" customFormat="1" ht="33" customHeight="1"/>
    <row r="93" s="43" customFormat="1" ht="33" customHeight="1"/>
    <row r="94" s="43" customFormat="1" ht="33" customHeight="1"/>
    <row r="95" s="43" customFormat="1" ht="33" customHeight="1"/>
    <row r="96" s="43" customFormat="1" ht="33" customHeight="1"/>
    <row r="97" s="43" customFormat="1" ht="33" customHeight="1"/>
    <row r="98" s="43" customFormat="1" ht="33" customHeight="1"/>
    <row r="99" s="43" customFormat="1" ht="33" customHeight="1"/>
    <row r="100" s="43" customFormat="1" ht="33" customHeight="1"/>
    <row r="101" s="43" customFormat="1" ht="33" customHeight="1"/>
    <row r="102" s="43" customFormat="1" ht="33" customHeight="1"/>
    <row r="103" s="43" customFormat="1" ht="33" customHeight="1"/>
    <row r="104" s="43" customFormat="1" ht="33" customHeight="1"/>
    <row r="105" s="43" customFormat="1" ht="33" customHeight="1"/>
    <row r="106" s="43" customFormat="1" ht="33" customHeight="1"/>
    <row r="107" s="43" customFormat="1" ht="33" customHeight="1"/>
    <row r="108" s="43" customFormat="1" ht="33" customHeight="1"/>
    <row r="109" s="43" customFormat="1" ht="33" customHeight="1"/>
    <row r="110" s="43" customFormat="1" ht="33" customHeight="1"/>
    <row r="111" s="43" customFormat="1" ht="33" customHeight="1"/>
    <row r="112" s="43" customFormat="1" ht="33" customHeight="1"/>
    <row r="113" s="43" customFormat="1" ht="33" customHeight="1"/>
    <row r="114" s="43" customFormat="1" ht="33" customHeight="1"/>
    <row r="115" s="43" customFormat="1" ht="33" customHeight="1"/>
    <row r="116" s="43" customFormat="1" ht="33" customHeight="1"/>
    <row r="117" s="43" customFormat="1" ht="33" customHeight="1"/>
    <row r="118" s="43" customFormat="1" ht="33" customHeight="1"/>
    <row r="119" s="43" customFormat="1" ht="33" customHeight="1"/>
    <row r="120" s="43" customFormat="1" ht="33" customHeight="1"/>
    <row r="121" s="43" customFormat="1" ht="33" customHeight="1"/>
    <row r="122" s="43" customFormat="1" ht="33" customHeight="1"/>
    <row r="123" s="43" customFormat="1" ht="33" customHeight="1"/>
    <row r="124" s="43" customFormat="1" ht="33" customHeight="1"/>
    <row r="125" s="43" customFormat="1" ht="33" customHeight="1"/>
    <row r="126" s="43" customFormat="1" ht="33" customHeight="1"/>
    <row r="127" s="43" customFormat="1" ht="33" customHeight="1"/>
    <row r="128" s="43" customFormat="1" ht="33" customHeight="1"/>
    <row r="129" s="43" customFormat="1" ht="33" customHeight="1"/>
    <row r="130" s="43" customFormat="1" ht="33" customHeight="1"/>
    <row r="131" s="43" customFormat="1" ht="33" customHeight="1"/>
    <row r="132" s="43" customFormat="1" ht="33" customHeight="1"/>
    <row r="133" s="43" customFormat="1" ht="33" customHeight="1"/>
    <row r="134" s="43" customFormat="1" ht="33" customHeight="1"/>
    <row r="135" s="43" customFormat="1" ht="33" customHeight="1"/>
    <row r="136" s="43" customFormat="1" ht="33" customHeight="1"/>
    <row r="137" s="43" customFormat="1" ht="33" customHeight="1"/>
    <row r="138" s="43" customFormat="1" ht="33" customHeight="1"/>
    <row r="139" s="43" customFormat="1" ht="33" customHeight="1"/>
    <row r="140" s="43" customFormat="1" ht="33" customHeight="1"/>
    <row r="141" s="43" customFormat="1" ht="33" customHeight="1"/>
    <row r="142" s="43" customFormat="1" ht="33" customHeight="1"/>
    <row r="143" s="43" customFormat="1" ht="33" customHeight="1"/>
    <row r="144" s="43" customFormat="1" ht="33" customHeight="1"/>
    <row r="145" s="43" customFormat="1" ht="33" customHeight="1"/>
    <row r="146" s="43" customFormat="1" ht="33" customHeight="1"/>
    <row r="147" s="43" customFormat="1" ht="33" customHeight="1"/>
    <row r="148" s="43" customFormat="1" ht="33" customHeight="1"/>
    <row r="149" s="43" customFormat="1" ht="33" customHeight="1"/>
    <row r="150" s="43" customFormat="1" ht="33" customHeight="1"/>
    <row r="151" s="43" customFormat="1" ht="33" customHeight="1"/>
    <row r="152" s="43" customFormat="1" ht="33" customHeight="1"/>
    <row r="153" s="43" customFormat="1" ht="33" customHeight="1"/>
    <row r="154" s="43" customFormat="1" ht="33" customHeight="1"/>
    <row r="155" s="43" customFormat="1" ht="33" customHeight="1"/>
    <row r="156" s="43" customFormat="1" ht="33" customHeight="1"/>
    <row r="157" s="43" customFormat="1" ht="33" customHeight="1"/>
    <row r="158" s="43" customFormat="1" ht="33" customHeight="1"/>
    <row r="159" s="43" customFormat="1" ht="33" customHeight="1"/>
    <row r="160" s="43" customFormat="1" ht="33" customHeight="1"/>
    <row r="161" s="43" customFormat="1" ht="33" customHeight="1"/>
    <row r="162" s="43" customFormat="1" ht="33" customHeight="1"/>
    <row r="163" s="43" customFormat="1" ht="33" customHeight="1"/>
    <row r="164" s="43" customFormat="1" ht="33" customHeight="1"/>
    <row r="165" s="43" customFormat="1" ht="33" customHeight="1"/>
    <row r="166" s="43" customFormat="1" ht="33" customHeight="1"/>
    <row r="167" s="43" customFormat="1" ht="33" customHeight="1"/>
    <row r="168" s="43" customFormat="1" ht="33" customHeight="1"/>
    <row r="169" s="43" customFormat="1" ht="33" customHeight="1"/>
    <row r="170" s="43" customFormat="1" ht="33" customHeight="1"/>
    <row r="171" s="43" customFormat="1" ht="33" customHeight="1"/>
    <row r="172" s="43" customFormat="1" ht="33" customHeight="1"/>
    <row r="173" s="43" customFormat="1" ht="33" customHeight="1"/>
    <row r="174" s="43" customFormat="1" ht="33" customHeight="1"/>
    <row r="175" s="43" customFormat="1" ht="33" customHeight="1"/>
    <row r="176" s="43" customFormat="1" ht="33" customHeight="1"/>
    <row r="177" s="43" customFormat="1" ht="33" customHeight="1"/>
    <row r="178" s="43" customFormat="1" ht="33" customHeight="1"/>
    <row r="179" s="43" customFormat="1" ht="33" customHeight="1"/>
    <row r="180" s="43" customFormat="1" ht="33" customHeight="1"/>
    <row r="181" s="43" customFormat="1" ht="33" customHeight="1"/>
    <row r="182" s="43" customFormat="1" ht="33" customHeight="1"/>
    <row r="183" s="43" customFormat="1" ht="33" customHeight="1"/>
    <row r="184" s="43" customFormat="1" ht="33" customHeight="1"/>
    <row r="185" s="43" customFormat="1" ht="33" customHeight="1"/>
    <row r="186" s="43" customFormat="1" ht="33" customHeight="1"/>
    <row r="187" s="43" customFormat="1" ht="33" customHeight="1"/>
    <row r="188" s="43" customFormat="1" ht="33" customHeight="1"/>
    <row r="189" s="43" customFormat="1" ht="33" customHeight="1"/>
    <row r="190" s="43" customFormat="1" ht="33" customHeight="1"/>
    <row r="191" s="43" customFormat="1" ht="33" customHeight="1"/>
    <row r="192" s="43" customFormat="1" ht="33" customHeight="1"/>
    <row r="193" s="43" customFormat="1" ht="33" customHeight="1"/>
    <row r="194" s="43" customFormat="1" ht="33" customHeight="1"/>
    <row r="195" s="43" customFormat="1" ht="33" customHeight="1"/>
    <row r="196" s="43" customFormat="1" ht="33" customHeight="1"/>
    <row r="197" s="43" customFormat="1" ht="33" customHeight="1"/>
    <row r="198" s="43" customFormat="1" ht="33" customHeight="1"/>
    <row r="199" s="43" customFormat="1" ht="33" customHeight="1"/>
    <row r="200" s="43" customFormat="1" ht="33" customHeight="1"/>
    <row r="201" s="43" customFormat="1" ht="33" customHeight="1"/>
    <row r="202" s="43" customFormat="1" ht="33" customHeight="1"/>
    <row r="203" s="43" customFormat="1" ht="33" customHeight="1"/>
    <row r="204" s="43" customFormat="1" ht="33" customHeight="1"/>
    <row r="205" s="43" customFormat="1" ht="33" customHeight="1"/>
    <row r="206" s="43" customFormat="1" ht="33" customHeight="1"/>
    <row r="207" s="43" customFormat="1" ht="33" customHeight="1"/>
    <row r="208" s="43" customFormat="1" ht="33" customHeight="1"/>
    <row r="209" s="43" customFormat="1" ht="33" customHeight="1"/>
    <row r="210" s="43" customFormat="1" ht="33" customHeight="1"/>
    <row r="211" s="43" customFormat="1" ht="33" customHeight="1"/>
    <row r="212" s="43" customFormat="1" ht="33" customHeight="1"/>
    <row r="213" s="43" customFormat="1" ht="33" customHeight="1"/>
    <row r="214" s="43" customFormat="1" ht="33" customHeight="1"/>
    <row r="215" s="43" customFormat="1" ht="33" customHeight="1"/>
    <row r="216" s="43" customFormat="1" ht="33" customHeight="1"/>
    <row r="217" s="43" customFormat="1" ht="33" customHeight="1"/>
    <row r="218" s="43" customFormat="1" ht="33" customHeight="1"/>
    <row r="219" s="43" customFormat="1" ht="33" customHeight="1"/>
    <row r="220" s="43" customFormat="1" ht="33" customHeight="1"/>
    <row r="221" s="43" customFormat="1" ht="33" customHeight="1"/>
    <row r="222" s="43" customFormat="1" ht="33" customHeight="1"/>
    <row r="223" s="43" customFormat="1" ht="33" customHeight="1"/>
    <row r="224" s="43" customFormat="1" ht="33" customHeight="1"/>
    <row r="225" s="43" customFormat="1" ht="33" customHeight="1"/>
    <row r="226" s="43" customFormat="1" ht="33" customHeight="1"/>
    <row r="227" s="43" customFormat="1" ht="33" customHeight="1"/>
    <row r="228" s="43" customFormat="1" ht="33" customHeight="1"/>
    <row r="229" s="43" customFormat="1" ht="33" customHeight="1"/>
    <row r="230" s="43" customFormat="1" ht="33" customHeight="1"/>
    <row r="231" s="43" customFormat="1" ht="33" customHeight="1"/>
    <row r="232" s="43" customFormat="1" ht="33" customHeight="1"/>
    <row r="233" s="43" customFormat="1" ht="33" customHeight="1"/>
    <row r="234" s="43" customFormat="1" ht="33" customHeight="1"/>
    <row r="235" s="43" customFormat="1" ht="33" customHeight="1"/>
    <row r="236" s="43" customFormat="1" ht="33" customHeight="1"/>
    <row r="237" s="43" customFormat="1" ht="33" customHeight="1"/>
    <row r="238" s="43" customFormat="1" ht="33" customHeight="1"/>
    <row r="239" s="43" customFormat="1" ht="33" customHeight="1"/>
    <row r="240" s="43" customFormat="1" ht="33" customHeight="1"/>
    <row r="241" s="43" customFormat="1" ht="33" customHeight="1"/>
    <row r="242" s="43" customFormat="1" ht="33" customHeight="1"/>
    <row r="243" s="43" customFormat="1" ht="33" customHeight="1"/>
    <row r="244" s="43" customFormat="1" ht="33" customHeight="1"/>
    <row r="245" s="43" customFormat="1" ht="33" customHeight="1"/>
    <row r="246" s="43" customFormat="1" ht="33" customHeight="1"/>
    <row r="247" s="43" customFormat="1" ht="33" customHeight="1"/>
    <row r="248" s="43" customFormat="1" ht="33" customHeight="1"/>
    <row r="249" s="43" customFormat="1" ht="33" customHeight="1"/>
    <row r="250" s="43" customFormat="1" ht="33" customHeight="1"/>
    <row r="251" s="43" customFormat="1" ht="33" customHeight="1"/>
    <row r="252" s="43" customFormat="1" ht="33" customHeight="1"/>
    <row r="253" s="43" customFormat="1" ht="33" customHeight="1"/>
    <row r="254" s="43" customFormat="1" ht="33" customHeight="1"/>
    <row r="255" s="43" customFormat="1" ht="33" customHeight="1"/>
    <row r="256" s="43" customFormat="1" ht="33" customHeight="1"/>
    <row r="257" s="43" customFormat="1" ht="33" customHeight="1"/>
    <row r="258" s="43" customFormat="1" ht="33" customHeight="1"/>
    <row r="259" s="43" customFormat="1" ht="33" customHeight="1"/>
    <row r="260" s="43" customFormat="1" ht="33" customHeight="1"/>
    <row r="261" s="43" customFormat="1" ht="33" customHeight="1"/>
    <row r="262" s="43" customFormat="1" ht="33" customHeight="1"/>
    <row r="263" s="43" customFormat="1" ht="33" customHeight="1"/>
    <row r="264" s="43" customFormat="1" ht="33" customHeight="1"/>
    <row r="265" s="43" customFormat="1" ht="33" customHeight="1"/>
    <row r="266" s="43" customFormat="1" ht="33" customHeight="1"/>
    <row r="267" s="43" customFormat="1" ht="33" customHeight="1"/>
    <row r="268" s="43" customFormat="1" ht="33" customHeight="1"/>
    <row r="269" s="43" customFormat="1" ht="33" customHeight="1"/>
    <row r="270" s="43" customFormat="1" ht="33" customHeight="1"/>
    <row r="271" s="43" customFormat="1" ht="33" customHeight="1"/>
    <row r="272" s="43" customFormat="1" ht="33" customHeight="1"/>
    <row r="273" s="43" customFormat="1" ht="33" customHeight="1"/>
    <row r="274" s="43" customFormat="1" ht="33" customHeight="1"/>
    <row r="275" s="43" customFormat="1" ht="33" customHeight="1"/>
    <row r="276" s="43" customFormat="1" ht="33" customHeight="1"/>
    <row r="277" s="43" customFormat="1" ht="33" customHeight="1"/>
    <row r="278" s="43" customFormat="1" ht="33" customHeight="1"/>
    <row r="279" s="43" customFormat="1" ht="33" customHeight="1"/>
    <row r="280" s="43" customFormat="1" ht="33" customHeight="1"/>
    <row r="281" s="43" customFormat="1" ht="33" customHeight="1"/>
    <row r="282" s="43" customFormat="1" ht="33" customHeight="1"/>
    <row r="283" s="43" customFormat="1" ht="33" customHeight="1"/>
    <row r="284" s="43" customFormat="1" ht="33" customHeight="1"/>
    <row r="285" s="43" customFormat="1" ht="33" customHeight="1"/>
    <row r="286" s="43" customFormat="1" ht="33" customHeight="1"/>
    <row r="287" s="43" customFormat="1" ht="33" customHeight="1"/>
    <row r="288" s="43" customFormat="1" ht="33" customHeight="1"/>
    <row r="289" s="43" customFormat="1" ht="33" customHeight="1"/>
    <row r="290" s="43" customFormat="1" ht="33" customHeight="1"/>
    <row r="291" s="43" customFormat="1" ht="33" customHeight="1"/>
    <row r="292" s="43" customFormat="1" ht="33" customHeight="1"/>
    <row r="293" s="43" customFormat="1" ht="33" customHeight="1"/>
    <row r="294" s="43" customFormat="1" ht="33" customHeight="1"/>
    <row r="295" s="43" customFormat="1" ht="33" customHeight="1"/>
    <row r="296" s="43" customFormat="1" ht="33" customHeight="1"/>
    <row r="297" s="43" customFormat="1" ht="33" customHeight="1"/>
    <row r="298" s="43" customFormat="1" ht="33" customHeight="1"/>
    <row r="299" s="43" customFormat="1" ht="33" customHeight="1"/>
    <row r="300" s="43" customFormat="1" ht="33" customHeight="1"/>
    <row r="301" s="43" customFormat="1" ht="33" customHeight="1"/>
    <row r="302" s="43" customFormat="1" ht="33" customHeight="1"/>
    <row r="303" s="43" customFormat="1" ht="33" customHeight="1"/>
    <row r="304" s="43" customFormat="1" ht="33" customHeight="1"/>
    <row r="305" s="43" customFormat="1" ht="33" customHeight="1"/>
    <row r="306" s="43" customFormat="1" ht="33" customHeight="1"/>
    <row r="307" s="43" customFormat="1" ht="33" customHeight="1"/>
    <row r="308" s="43" customFormat="1" ht="33" customHeight="1"/>
    <row r="309" s="43" customFormat="1" ht="33" customHeight="1"/>
    <row r="310" s="43" customFormat="1" ht="33" customHeight="1"/>
    <row r="311" s="43" customFormat="1" ht="33" customHeight="1"/>
    <row r="312" s="43" customFormat="1" ht="33" customHeight="1"/>
    <row r="313" s="43" customFormat="1" ht="33" customHeight="1"/>
    <row r="314" s="43" customFormat="1" ht="33" customHeight="1"/>
    <row r="315" s="43" customFormat="1" ht="33" customHeight="1"/>
    <row r="316" s="43" customFormat="1" ht="33" customHeight="1"/>
    <row r="317" s="43" customFormat="1" ht="33" customHeight="1"/>
    <row r="318" s="43" customFormat="1" ht="33" customHeight="1"/>
    <row r="319" s="43" customFormat="1" ht="33" customHeight="1"/>
    <row r="320" s="43" customFormat="1" ht="33" customHeight="1"/>
    <row r="321" s="43" customFormat="1" ht="33" customHeight="1"/>
    <row r="322" s="43" customFormat="1" ht="33" customHeight="1"/>
    <row r="323" s="43" customFormat="1" ht="33" customHeight="1"/>
    <row r="324" s="43" customFormat="1" ht="33" customHeight="1"/>
    <row r="325" s="43" customFormat="1" ht="33" customHeight="1"/>
    <row r="326" s="43" customFormat="1" ht="33" customHeight="1"/>
    <row r="327" s="43" customFormat="1" ht="33" customHeight="1"/>
    <row r="328" s="43" customFormat="1" ht="33" customHeight="1"/>
    <row r="329" s="43" customFormat="1" ht="33" customHeight="1"/>
    <row r="330" s="43" customFormat="1" ht="33" customHeight="1"/>
    <row r="331" s="43" customFormat="1" ht="33" customHeight="1"/>
    <row r="332" s="43" customFormat="1" ht="33" customHeight="1"/>
    <row r="333" s="43" customFormat="1" ht="33" customHeight="1"/>
    <row r="334" s="43" customFormat="1" ht="33" customHeight="1"/>
    <row r="335" s="43" customFormat="1" ht="33" customHeight="1"/>
    <row r="336" s="43" customFormat="1" ht="33" customHeight="1"/>
    <row r="337" s="43" customFormat="1" ht="33" customHeight="1"/>
    <row r="338" s="43" customFormat="1" ht="33" customHeight="1"/>
    <row r="339" s="43" customFormat="1" ht="33" customHeight="1"/>
    <row r="340" s="43" customFormat="1" ht="33" customHeight="1"/>
    <row r="341" s="43" customFormat="1" ht="33" customHeight="1"/>
    <row r="342" s="43" customFormat="1" ht="33" customHeight="1"/>
    <row r="343" s="43" customFormat="1" ht="33" customHeight="1"/>
    <row r="344" s="43" customFormat="1" ht="33" customHeight="1"/>
    <row r="345" s="43" customFormat="1" ht="33" customHeight="1"/>
    <row r="346" s="43" customFormat="1" ht="33" customHeight="1"/>
    <row r="347" s="43" customFormat="1" ht="33" customHeight="1"/>
    <row r="348" s="43" customFormat="1" ht="33" customHeight="1"/>
    <row r="349" s="43" customFormat="1" ht="33" customHeight="1"/>
    <row r="350" s="43" customFormat="1" ht="33" customHeight="1"/>
    <row r="351" s="43" customFormat="1" ht="33" customHeight="1"/>
    <row r="352" s="43" customFormat="1" ht="33" customHeight="1"/>
    <row r="353" s="43" customFormat="1" ht="33" customHeight="1"/>
    <row r="354" s="43" customFormat="1" ht="33" customHeight="1"/>
    <row r="355" s="43" customFormat="1" ht="33" customHeight="1"/>
    <row r="356" s="43" customFormat="1" ht="33" customHeight="1"/>
    <row r="357" s="43" customFormat="1" ht="33" customHeight="1"/>
    <row r="358" s="43" customFormat="1" ht="33" customHeight="1"/>
    <row r="359" s="43" customFormat="1" ht="33" customHeight="1"/>
    <row r="360" s="43" customFormat="1" ht="33" customHeight="1"/>
    <row r="361" s="43" customFormat="1" ht="33" customHeight="1"/>
    <row r="362" s="43" customFormat="1" ht="33" customHeight="1"/>
    <row r="363" s="43" customFormat="1" ht="33" customHeight="1"/>
    <row r="364" s="43" customFormat="1" ht="33" customHeight="1"/>
    <row r="365" s="43" customFormat="1" ht="33" customHeight="1"/>
    <row r="366" s="43" customFormat="1" ht="33" customHeight="1"/>
    <row r="367" s="43" customFormat="1" ht="33" customHeight="1"/>
    <row r="368" s="43" customFormat="1" ht="33" customHeight="1"/>
    <row r="369" s="43" customFormat="1" ht="33" customHeight="1"/>
    <row r="370" s="43" customFormat="1" ht="33" customHeight="1"/>
    <row r="371" s="43" customFormat="1" ht="33" customHeight="1"/>
    <row r="372" s="43" customFormat="1" ht="33" customHeight="1"/>
    <row r="373" s="43" customFormat="1" ht="33" customHeight="1"/>
    <row r="374" s="43" customFormat="1" ht="33" customHeight="1"/>
    <row r="375" s="43" customFormat="1" ht="33" customHeight="1"/>
    <row r="376" s="43" customFormat="1" ht="33" customHeight="1"/>
    <row r="377" s="43" customFormat="1" ht="33" customHeight="1"/>
    <row r="378" s="43" customFormat="1" ht="33" customHeight="1"/>
    <row r="379" s="43" customFormat="1" ht="33" customHeight="1"/>
    <row r="380" s="43" customFormat="1" ht="33" customHeight="1"/>
    <row r="381" s="43" customFormat="1" ht="33" customHeight="1"/>
    <row r="382" s="43" customFormat="1" ht="33" customHeight="1"/>
    <row r="383" s="43" customFormat="1" ht="33" customHeight="1"/>
    <row r="384" s="43" customFormat="1" ht="33" customHeight="1"/>
    <row r="385" s="43" customFormat="1" ht="33" customHeight="1"/>
    <row r="386" s="43" customFormat="1" ht="33" customHeight="1"/>
    <row r="387" s="43" customFormat="1" ht="33" customHeight="1"/>
    <row r="388" s="43" customFormat="1" ht="33" customHeight="1"/>
    <row r="389" s="43" customFormat="1" ht="33" customHeight="1"/>
    <row r="390" s="43" customFormat="1" ht="33" customHeight="1"/>
    <row r="391" s="43" customFormat="1" ht="33" customHeight="1"/>
    <row r="392" s="43" customFormat="1" ht="33" customHeight="1"/>
    <row r="393" s="43" customFormat="1" ht="33" customHeight="1"/>
    <row r="394" s="43" customFormat="1" ht="33" customHeight="1"/>
    <row r="395" s="43" customFormat="1" ht="33" customHeight="1"/>
    <row r="396" s="43" customFormat="1" ht="33" customHeight="1"/>
    <row r="397" s="43" customFormat="1" ht="33" customHeight="1"/>
    <row r="398" s="43" customFormat="1" ht="33" customHeight="1"/>
    <row r="399" s="43" customFormat="1" ht="33" customHeight="1"/>
    <row r="400" s="43" customFormat="1" ht="33" customHeight="1"/>
    <row r="401" s="43" customFormat="1" ht="33" customHeight="1"/>
    <row r="402" s="43" customFormat="1" ht="33" customHeight="1"/>
    <row r="403" s="43" customFormat="1" ht="33" customHeight="1"/>
    <row r="404" s="43" customFormat="1" ht="33" customHeight="1"/>
    <row r="405" s="43" customFormat="1" ht="33" customHeight="1"/>
    <row r="406" s="43" customFormat="1" ht="33" customHeight="1"/>
    <row r="407" s="43" customFormat="1" ht="33" customHeight="1"/>
    <row r="408" s="43" customFormat="1" ht="33" customHeight="1"/>
    <row r="409" s="43" customFormat="1" ht="33" customHeight="1"/>
    <row r="410" s="43" customFormat="1" ht="33" customHeight="1"/>
    <row r="411" s="43" customFormat="1" ht="33" customHeight="1"/>
    <row r="412" s="43" customFormat="1" ht="33" customHeight="1"/>
    <row r="413" s="43" customFormat="1" ht="33" customHeight="1"/>
    <row r="414" s="43" customFormat="1" ht="33" customHeight="1"/>
    <row r="415" s="43" customFormat="1" ht="33" customHeight="1"/>
    <row r="416" s="43" customFormat="1" ht="33" customHeight="1"/>
    <row r="417" s="43" customFormat="1" ht="33" customHeight="1"/>
    <row r="418" s="43" customFormat="1" ht="33" customHeight="1"/>
    <row r="419" s="43" customFormat="1" ht="33" customHeight="1"/>
    <row r="420" s="43" customFormat="1" ht="33" customHeight="1"/>
    <row r="421" s="43" customFormat="1" ht="33" customHeight="1"/>
    <row r="422" s="43" customFormat="1" ht="33" customHeight="1"/>
    <row r="423" s="43" customFormat="1" ht="33" customHeight="1"/>
    <row r="424" s="43" customFormat="1" ht="33" customHeight="1"/>
    <row r="425" s="43" customFormat="1" ht="33" customHeight="1"/>
    <row r="426" s="43" customFormat="1" ht="33" customHeight="1"/>
    <row r="427" s="43" customFormat="1" ht="33" customHeight="1"/>
    <row r="428" s="43" customFormat="1" ht="33" customHeight="1"/>
    <row r="429" s="43" customFormat="1" ht="33" customHeight="1"/>
    <row r="430" s="43" customFormat="1" ht="33" customHeight="1"/>
    <row r="431" s="43" customFormat="1" ht="33" customHeight="1"/>
    <row r="432" s="43" customFormat="1" ht="33" customHeight="1"/>
    <row r="433" s="43" customFormat="1" ht="33" customHeight="1"/>
    <row r="434" s="43" customFormat="1" ht="33" customHeight="1"/>
    <row r="435" s="43" customFormat="1" ht="33" customHeight="1"/>
    <row r="436" s="43" customFormat="1" ht="33" customHeight="1"/>
    <row r="437" s="43" customFormat="1" ht="33" customHeight="1"/>
    <row r="438" s="43" customFormat="1" ht="33" customHeight="1"/>
    <row r="439" s="43" customFormat="1" ht="33" customHeight="1"/>
    <row r="440" s="43" customFormat="1" ht="33" customHeight="1"/>
    <row r="441" s="43" customFormat="1" ht="33" customHeight="1"/>
    <row r="442" s="43" customFormat="1" ht="33" customHeight="1"/>
    <row r="443" s="43" customFormat="1" ht="33" customHeight="1"/>
    <row r="444" s="43" customFormat="1" ht="33" customHeight="1"/>
    <row r="445" s="43" customFormat="1" ht="33" customHeight="1"/>
    <row r="446" s="43" customFormat="1" ht="33" customHeight="1"/>
    <row r="447" s="43" customFormat="1" ht="33" customHeight="1"/>
    <row r="448" s="43" customFormat="1" ht="33" customHeight="1"/>
    <row r="449" s="43" customFormat="1" ht="33" customHeight="1"/>
    <row r="450" s="43" customFormat="1" ht="33" customHeight="1"/>
    <row r="451" s="43" customFormat="1" ht="33" customHeight="1"/>
    <row r="452" s="43" customFormat="1" ht="33" customHeight="1"/>
    <row r="453" s="43" customFormat="1" ht="33" customHeight="1"/>
    <row r="454" s="43" customFormat="1" ht="33" customHeight="1"/>
    <row r="455" s="43" customFormat="1" ht="33" customHeight="1"/>
    <row r="456" s="43" customFormat="1" ht="33" customHeight="1"/>
    <row r="457" s="43" customFormat="1" ht="33" customHeight="1"/>
    <row r="458" s="43" customFormat="1" ht="33" customHeight="1"/>
    <row r="459" s="43" customFormat="1" ht="33" customHeight="1"/>
    <row r="460" s="43" customFormat="1" ht="33" customHeight="1"/>
    <row r="461" s="43" customFormat="1" ht="33" customHeight="1"/>
    <row r="462" s="43" customFormat="1" ht="33" customHeight="1"/>
    <row r="463" s="43" customFormat="1" ht="33" customHeight="1"/>
    <row r="464" s="43" customFormat="1" ht="33" customHeight="1"/>
    <row r="465" s="43" customFormat="1" ht="33" customHeight="1"/>
    <row r="466" s="43" customFormat="1" ht="33" customHeight="1"/>
    <row r="467" s="43" customFormat="1" ht="33" customHeight="1"/>
    <row r="468" s="43" customFormat="1" ht="33" customHeight="1"/>
    <row r="469" s="43" customFormat="1" ht="33" customHeight="1"/>
    <row r="470" s="43" customFormat="1" ht="33" customHeight="1"/>
    <row r="471" s="43" customFormat="1" ht="33" customHeight="1"/>
    <row r="472" s="43" customFormat="1" ht="33" customHeight="1"/>
    <row r="473" s="43" customFormat="1" ht="33" customHeight="1"/>
    <row r="474" s="43" customFormat="1" ht="33" customHeight="1"/>
    <row r="475" s="43" customFormat="1" ht="33" customHeight="1"/>
    <row r="476" s="43" customFormat="1" ht="33" customHeight="1"/>
    <row r="477" s="43" customFormat="1" ht="33" customHeight="1"/>
    <row r="478" s="43" customFormat="1" ht="33" customHeight="1"/>
    <row r="479" s="43" customFormat="1" ht="33" customHeight="1"/>
    <row r="480" s="43" customFormat="1" ht="33" customHeight="1"/>
    <row r="481" s="43" customFormat="1" ht="33" customHeight="1"/>
    <row r="482" s="43" customFormat="1" ht="33" customHeight="1"/>
    <row r="483" s="43" customFormat="1" ht="33" customHeight="1"/>
    <row r="484" s="43" customFormat="1" ht="33" customHeight="1"/>
    <row r="485" s="43" customFormat="1" ht="33" customHeight="1"/>
    <row r="486" s="43" customFormat="1" ht="33" customHeight="1"/>
    <row r="487" s="43" customFormat="1" ht="33" customHeight="1"/>
    <row r="488" s="43" customFormat="1" ht="33" customHeight="1"/>
    <row r="489" s="43" customFormat="1" ht="33" customHeight="1"/>
    <row r="490" s="43" customFormat="1" ht="33" customHeight="1"/>
    <row r="491" s="43" customFormat="1" ht="33" customHeight="1"/>
    <row r="492" s="43" customFormat="1" ht="33" customHeight="1"/>
    <row r="493" s="43" customFormat="1" ht="33" customHeight="1"/>
    <row r="494" s="43" customFormat="1" ht="33" customHeight="1"/>
    <row r="495" s="43" customFormat="1" ht="33" customHeight="1"/>
    <row r="496" s="43" customFormat="1" ht="33" customHeight="1"/>
    <row r="497" s="43" customFormat="1" ht="33" customHeight="1"/>
    <row r="498" s="43" customFormat="1" ht="33" customHeight="1"/>
    <row r="499" s="43" customFormat="1" ht="33" customHeight="1"/>
    <row r="500" s="43" customFormat="1" ht="33" customHeight="1"/>
    <row r="501" s="43" customFormat="1" ht="33" customHeight="1"/>
    <row r="502" s="43" customFormat="1" ht="33" customHeight="1"/>
    <row r="503" s="43" customFormat="1" ht="33" customHeight="1"/>
    <row r="504" s="43" customFormat="1" ht="33" customHeight="1"/>
    <row r="505" s="43" customFormat="1" ht="33" customHeight="1"/>
    <row r="506" s="43" customFormat="1" ht="33" customHeight="1"/>
    <row r="507" s="43" customFormat="1" ht="33" customHeight="1"/>
    <row r="508" s="43" customFormat="1" ht="33" customHeight="1"/>
    <row r="509" s="43" customFormat="1" ht="33" customHeight="1"/>
    <row r="510" s="43" customFormat="1" ht="33" customHeight="1"/>
    <row r="511" s="43" customFormat="1" ht="33" customHeight="1"/>
    <row r="512" s="43" customFormat="1" ht="33" customHeight="1"/>
    <row r="513" s="43" customFormat="1" ht="33" customHeight="1"/>
    <row r="514" s="43" customFormat="1" ht="33" customHeight="1"/>
    <row r="515" s="43" customFormat="1" ht="33" customHeight="1"/>
    <row r="516" s="43" customFormat="1" ht="33" customHeight="1"/>
    <row r="517" s="43" customFormat="1" ht="33" customHeight="1"/>
    <row r="518" s="43" customFormat="1" ht="33" customHeight="1"/>
    <row r="519" s="43" customFormat="1" ht="33" customHeight="1"/>
    <row r="520" s="43" customFormat="1" ht="33" customHeight="1"/>
    <row r="521" s="43" customFormat="1" ht="33" customHeight="1"/>
    <row r="522" s="43" customFormat="1" ht="33" customHeight="1"/>
    <row r="523" s="43" customFormat="1" ht="33" customHeight="1"/>
    <row r="524" s="43" customFormat="1" ht="33" customHeight="1"/>
    <row r="525" s="43" customFormat="1" ht="33" customHeight="1"/>
    <row r="526" s="43" customFormat="1" ht="33" customHeight="1"/>
    <row r="527" s="43" customFormat="1" ht="33" customHeight="1"/>
    <row r="528" s="43" customFormat="1" ht="33" customHeight="1"/>
    <row r="529" s="43" customFormat="1" ht="33" customHeight="1"/>
    <row r="530" s="43" customFormat="1" ht="33" customHeight="1"/>
    <row r="531" s="43" customFormat="1" ht="33" customHeight="1"/>
    <row r="532" s="43" customFormat="1" ht="33" customHeight="1"/>
    <row r="533" s="43" customFormat="1" ht="33" customHeight="1"/>
    <row r="534" s="43" customFormat="1" ht="33" customHeight="1"/>
    <row r="535" s="43" customFormat="1" ht="33" customHeight="1"/>
    <row r="536" s="43" customFormat="1" ht="33" customHeight="1"/>
    <row r="537" s="43" customFormat="1" ht="33" customHeight="1"/>
    <row r="538" s="43" customFormat="1" ht="33" customHeight="1"/>
    <row r="539" s="43" customFormat="1" ht="33" customHeight="1"/>
    <row r="540" s="43" customFormat="1" ht="33" customHeight="1"/>
    <row r="541" s="43" customFormat="1" ht="33" customHeight="1"/>
    <row r="542" s="43" customFormat="1" ht="33" customHeight="1"/>
    <row r="543" s="43" customFormat="1" ht="33" customHeight="1"/>
    <row r="544" s="43" customFormat="1" ht="33" customHeight="1"/>
    <row r="545" s="43" customFormat="1" ht="33" customHeight="1"/>
    <row r="546" s="43" customFormat="1" ht="33" customHeight="1"/>
    <row r="547" s="43" customFormat="1" ht="33" customHeight="1"/>
    <row r="548" s="43" customFormat="1" ht="33" customHeight="1"/>
    <row r="549" s="43" customFormat="1" ht="33" customHeight="1"/>
    <row r="550" s="43" customFormat="1" ht="33" customHeight="1"/>
    <row r="551" s="43" customFormat="1" ht="33" customHeight="1"/>
    <row r="552" s="43" customFormat="1" ht="33" customHeight="1"/>
    <row r="553" s="43" customFormat="1" ht="33" customHeight="1"/>
    <row r="554" s="43" customFormat="1" ht="33" customHeight="1"/>
    <row r="555" s="43" customFormat="1" ht="33" customHeight="1"/>
    <row r="556" s="43" customFormat="1" ht="33" customHeight="1"/>
    <row r="557" s="43" customFormat="1" ht="33" customHeight="1"/>
    <row r="558" s="43" customFormat="1" ht="33" customHeight="1"/>
    <row r="559" s="43" customFormat="1" ht="33" customHeight="1"/>
    <row r="560" s="43" customFormat="1" ht="33" customHeight="1"/>
    <row r="561" s="43" customFormat="1" ht="33" customHeight="1"/>
    <row r="562" s="43" customFormat="1" ht="33" customHeight="1"/>
    <row r="563" s="43" customFormat="1" ht="33" customHeight="1"/>
    <row r="564" s="43" customFormat="1" ht="33" customHeight="1"/>
    <row r="565" s="43" customFormat="1" ht="33" customHeight="1"/>
    <row r="566" s="43" customFormat="1" ht="33" customHeight="1"/>
    <row r="567" s="43" customFormat="1" ht="33" customHeight="1"/>
    <row r="568" s="43" customFormat="1" ht="33" customHeight="1"/>
    <row r="569" s="43" customFormat="1" ht="33" customHeight="1"/>
    <row r="570" s="43" customFormat="1" ht="33" customHeight="1"/>
    <row r="571" s="43" customFormat="1" ht="33" customHeight="1"/>
    <row r="572" s="43" customFormat="1" ht="33" customHeight="1"/>
    <row r="573" s="43" customFormat="1" ht="33" customHeight="1"/>
    <row r="574" s="43" customFormat="1" ht="33" customHeight="1"/>
    <row r="575" s="43" customFormat="1" ht="33" customHeight="1"/>
    <row r="576" s="43" customFormat="1" ht="33" customHeight="1"/>
    <row r="577" s="43" customFormat="1" ht="33" customHeight="1"/>
    <row r="578" s="43" customFormat="1" ht="33" customHeight="1"/>
    <row r="579" s="43" customFormat="1" ht="33" customHeight="1"/>
    <row r="580" s="43" customFormat="1" ht="33" customHeight="1"/>
    <row r="581" s="43" customFormat="1" ht="33" customHeight="1"/>
    <row r="582" s="43" customFormat="1" ht="33" customHeight="1"/>
    <row r="583" s="43" customFormat="1" ht="33" customHeight="1"/>
    <row r="584" s="43" customFormat="1" ht="33" customHeight="1"/>
    <row r="585" s="43" customFormat="1" ht="33" customHeight="1"/>
    <row r="586" s="43" customFormat="1" ht="33" customHeight="1"/>
    <row r="587" s="43" customFormat="1" ht="33" customHeight="1"/>
    <row r="588" s="43" customFormat="1" ht="33" customHeight="1"/>
    <row r="589" s="43" customFormat="1" ht="33" customHeight="1"/>
    <row r="590" s="43" customFormat="1" ht="33" customHeight="1"/>
    <row r="591" s="43" customFormat="1" ht="33" customHeight="1"/>
    <row r="592" s="43" customFormat="1" ht="33" customHeight="1"/>
    <row r="593" s="43" customFormat="1" ht="33" customHeight="1"/>
    <row r="594" s="43" customFormat="1" ht="33" customHeight="1"/>
    <row r="595" s="43" customFormat="1" ht="33" customHeight="1"/>
    <row r="596" s="43" customFormat="1" ht="33" customHeight="1"/>
    <row r="597" s="43" customFormat="1" ht="33" customHeight="1"/>
    <row r="598" s="43" customFormat="1" ht="33" customHeight="1"/>
    <row r="599" s="43" customFormat="1" ht="33" customHeight="1"/>
    <row r="600" s="43" customFormat="1" ht="33" customHeight="1"/>
    <row r="601" s="43" customFormat="1" ht="33" customHeight="1"/>
    <row r="602" s="43" customFormat="1" ht="33" customHeight="1"/>
    <row r="603" s="43" customFormat="1" ht="33" customHeight="1"/>
    <row r="604" s="43" customFormat="1" ht="33" customHeight="1"/>
    <row r="605" s="43" customFormat="1" ht="33" customHeight="1"/>
    <row r="606" s="43" customFormat="1" ht="33" customHeight="1"/>
    <row r="607" s="43" customFormat="1" ht="33" customHeight="1"/>
    <row r="608" s="43" customFormat="1" ht="33" customHeight="1"/>
    <row r="609" s="43" customFormat="1" ht="33" customHeight="1"/>
    <row r="610" s="43" customFormat="1" ht="33" customHeight="1"/>
    <row r="611" s="43" customFormat="1" ht="33" customHeight="1"/>
    <row r="612" s="43" customFormat="1" ht="33" customHeight="1"/>
    <row r="613" s="43" customFormat="1" ht="33" customHeight="1"/>
    <row r="614" s="43" customFormat="1" ht="33" customHeight="1"/>
    <row r="615" s="43" customFormat="1" ht="33" customHeight="1"/>
    <row r="616" s="43" customFormat="1" ht="33" customHeight="1"/>
    <row r="617" s="43" customFormat="1" ht="33" customHeight="1"/>
    <row r="618" s="43" customFormat="1" ht="33" customHeight="1"/>
    <row r="619" s="43" customFormat="1" ht="33" customHeight="1"/>
    <row r="620" s="43" customFormat="1" ht="33" customHeight="1"/>
    <row r="621" s="43" customFormat="1" ht="33" customHeight="1"/>
    <row r="622" s="43" customFormat="1" ht="33" customHeight="1"/>
    <row r="623" s="43" customFormat="1" ht="33" customHeight="1"/>
    <row r="624" s="43" customFormat="1" ht="33" customHeight="1"/>
    <row r="625" s="43" customFormat="1" ht="33" customHeight="1"/>
    <row r="626" s="43" customFormat="1" ht="33" customHeight="1"/>
    <row r="627" s="43" customFormat="1" ht="33" customHeight="1"/>
    <row r="628" s="43" customFormat="1" ht="33" customHeight="1"/>
    <row r="629" s="43" customFormat="1" ht="33" customHeight="1"/>
    <row r="630" s="43" customFormat="1" ht="33" customHeight="1"/>
    <row r="631" s="43" customFormat="1" ht="33" customHeight="1"/>
    <row r="632" s="43" customFormat="1" ht="33" customHeight="1"/>
    <row r="633" s="43" customFormat="1" ht="33" customHeight="1"/>
    <row r="634" s="43" customFormat="1" ht="33" customHeight="1"/>
    <row r="635" s="43" customFormat="1" ht="33" customHeight="1"/>
    <row r="636" s="43" customFormat="1" ht="33" customHeight="1"/>
    <row r="637" s="43" customFormat="1" ht="33" customHeight="1"/>
    <row r="638" s="43" customFormat="1" ht="33" customHeight="1"/>
    <row r="639" s="43" customFormat="1" ht="33" customHeight="1"/>
    <row r="640" s="43" customFormat="1" ht="33" customHeight="1"/>
    <row r="641" s="43" customFormat="1" ht="33" customHeight="1"/>
    <row r="642" s="43" customFormat="1" ht="33" customHeight="1"/>
    <row r="643" s="43" customFormat="1" ht="33" customHeight="1"/>
    <row r="644" s="43" customFormat="1" ht="33" customHeight="1"/>
    <row r="645" s="43" customFormat="1" ht="33" customHeight="1"/>
    <row r="646" s="43" customFormat="1" ht="33" customHeight="1"/>
    <row r="647" s="43" customFormat="1" ht="33" customHeight="1"/>
    <row r="648" s="43" customFormat="1" ht="33" customHeight="1"/>
    <row r="649" s="43" customFormat="1" ht="33" customHeight="1"/>
    <row r="650" s="43" customFormat="1" ht="33" customHeight="1"/>
    <row r="651" s="43" customFormat="1" ht="33" customHeight="1"/>
    <row r="652" s="43" customFormat="1" ht="33" customHeight="1"/>
    <row r="653" s="43" customFormat="1" ht="33" customHeight="1"/>
    <row r="654" s="43" customFormat="1" ht="33" customHeight="1"/>
    <row r="655" s="43" customFormat="1" ht="33" customHeight="1"/>
    <row r="656" s="43" customFormat="1" ht="33" customHeight="1"/>
    <row r="657" s="43" customFormat="1" ht="33" customHeight="1"/>
    <row r="658" s="43" customFormat="1" ht="33" customHeight="1"/>
    <row r="659" s="43" customFormat="1" ht="33" customHeight="1"/>
    <row r="660" s="43" customFormat="1" ht="33" customHeight="1"/>
    <row r="661" s="43" customFormat="1" ht="33" customHeight="1"/>
    <row r="662" s="43" customFormat="1" ht="33" customHeight="1"/>
    <row r="663" s="43" customFormat="1" ht="33" customHeight="1"/>
    <row r="664" s="43" customFormat="1" ht="33" customHeight="1"/>
    <row r="665" s="43" customFormat="1" ht="33" customHeight="1"/>
    <row r="666" s="43" customFormat="1" ht="33" customHeight="1"/>
    <row r="667" s="43" customFormat="1" ht="33" customHeight="1"/>
    <row r="668" s="43" customFormat="1" ht="33" customHeight="1"/>
    <row r="669" s="43" customFormat="1" ht="33" customHeight="1"/>
    <row r="670" s="43" customFormat="1" ht="33" customHeight="1"/>
    <row r="671" s="43" customFormat="1" ht="33" customHeight="1"/>
    <row r="672" s="43" customFormat="1" ht="33" customHeight="1"/>
    <row r="673" s="43" customFormat="1" ht="33" customHeight="1"/>
    <row r="674" s="43" customFormat="1" ht="33" customHeight="1"/>
    <row r="675" s="43" customFormat="1" ht="33" customHeight="1"/>
    <row r="676" s="43" customFormat="1" ht="33" customHeight="1"/>
    <row r="677" s="43" customFormat="1" ht="33" customHeight="1"/>
    <row r="678" s="43" customFormat="1" ht="33" customHeight="1"/>
    <row r="679" s="43" customFormat="1" ht="33" customHeight="1"/>
    <row r="680" s="43" customFormat="1" ht="33" customHeight="1"/>
    <row r="681" s="43" customFormat="1" ht="33" customHeight="1"/>
    <row r="682" s="43" customFormat="1" ht="33" customHeight="1"/>
    <row r="683" s="43" customFormat="1" ht="33" customHeight="1"/>
    <row r="684" s="43" customFormat="1" ht="33" customHeight="1"/>
    <row r="685" s="43" customFormat="1" ht="33" customHeight="1"/>
    <row r="686" s="43" customFormat="1" ht="33" customHeight="1"/>
    <row r="687" s="43" customFormat="1" ht="33" customHeight="1"/>
    <row r="688" s="43" customFormat="1" ht="33" customHeight="1"/>
    <row r="689" s="43" customFormat="1" ht="33" customHeight="1"/>
    <row r="690" s="43" customFormat="1" ht="33" customHeight="1"/>
    <row r="691" s="43" customFormat="1" ht="33" customHeight="1"/>
    <row r="692" s="43" customFormat="1" ht="33" customHeight="1"/>
    <row r="693" s="43" customFormat="1" ht="33" customHeight="1"/>
    <row r="694" s="43" customFormat="1" ht="33" customHeight="1"/>
    <row r="695" s="43" customFormat="1" ht="33" customHeight="1"/>
    <row r="696" s="43" customFormat="1" ht="33" customHeight="1"/>
    <row r="697" s="43" customFormat="1" ht="33" customHeight="1"/>
    <row r="698" s="43" customFormat="1" ht="33" customHeight="1"/>
    <row r="699" s="43" customFormat="1" ht="33" customHeight="1"/>
    <row r="700" s="43" customFormat="1" ht="33" customHeight="1"/>
    <row r="701" s="43" customFormat="1" ht="33" customHeight="1"/>
    <row r="702" s="43" customFormat="1" ht="33" customHeight="1"/>
    <row r="703" s="43" customFormat="1" ht="33" customHeight="1"/>
    <row r="704" s="43" customFormat="1" ht="33" customHeight="1"/>
    <row r="705" s="43" customFormat="1" ht="33" customHeight="1"/>
    <row r="706" s="43" customFormat="1" ht="33" customHeight="1"/>
    <row r="707" s="43" customFormat="1" ht="33" customHeight="1"/>
    <row r="708" s="43" customFormat="1" ht="33" customHeight="1"/>
    <row r="709" s="43" customFormat="1" ht="33" customHeight="1"/>
    <row r="710" s="43" customFormat="1" ht="33" customHeight="1"/>
    <row r="711" s="43" customFormat="1" ht="33" customHeight="1"/>
    <row r="712" s="43" customFormat="1" ht="33" customHeight="1"/>
    <row r="713" s="43" customFormat="1" ht="33" customHeight="1"/>
    <row r="714" s="43" customFormat="1" ht="33" customHeight="1"/>
    <row r="715" s="43" customFormat="1" ht="33" customHeight="1"/>
    <row r="716" s="43" customFormat="1" ht="33" customHeight="1"/>
    <row r="717" s="43" customFormat="1" ht="33" customHeight="1"/>
    <row r="718" s="43" customFormat="1" ht="33" customHeight="1"/>
    <row r="719" s="43" customFormat="1" ht="33" customHeight="1"/>
    <row r="720" s="43" customFormat="1" ht="33" customHeight="1"/>
    <row r="721" s="43" customFormat="1" ht="33" customHeight="1"/>
    <row r="722" s="43" customFormat="1" ht="33" customHeight="1"/>
    <row r="723" s="43" customFormat="1" ht="33" customHeight="1"/>
    <row r="724" s="43" customFormat="1" ht="33" customHeight="1"/>
    <row r="725" s="43" customFormat="1" ht="33" customHeight="1"/>
    <row r="726" s="43" customFormat="1" ht="33" customHeight="1"/>
    <row r="727" s="43" customFormat="1" ht="33" customHeight="1"/>
    <row r="728" s="43" customFormat="1" ht="33" customHeight="1"/>
    <row r="729" s="43" customFormat="1" ht="33" customHeight="1"/>
    <row r="730" s="43" customFormat="1" ht="33" customHeight="1"/>
    <row r="731" s="43" customFormat="1" ht="33" customHeight="1"/>
    <row r="732" s="43" customFormat="1" ht="33" customHeight="1"/>
    <row r="733" s="43" customFormat="1" ht="33" customHeight="1"/>
    <row r="734" s="43" customFormat="1" ht="33" customHeight="1"/>
    <row r="735" s="43" customFormat="1" ht="33" customHeight="1"/>
    <row r="736" s="43" customFormat="1" ht="33" customHeight="1"/>
    <row r="737" s="43" customFormat="1" ht="33" customHeight="1"/>
    <row r="738" s="43" customFormat="1" ht="33" customHeight="1"/>
    <row r="739" s="43" customFormat="1" ht="33" customHeight="1"/>
    <row r="740" s="43" customFormat="1" ht="33" customHeight="1"/>
    <row r="741" s="43" customFormat="1" ht="33" customHeight="1"/>
    <row r="742" s="43" customFormat="1" ht="33" customHeight="1"/>
    <row r="743" s="43" customFormat="1" ht="33" customHeight="1"/>
    <row r="744" s="43" customFormat="1" ht="33" customHeight="1"/>
    <row r="745" s="43" customFormat="1" ht="33" customHeight="1"/>
    <row r="746" s="43" customFormat="1" ht="33" customHeight="1"/>
    <row r="747" s="43" customFormat="1" ht="33" customHeight="1"/>
    <row r="748" s="43" customFormat="1" ht="33" customHeight="1"/>
    <row r="749" s="43" customFormat="1" ht="33" customHeight="1"/>
    <row r="750" s="43" customFormat="1" ht="33" customHeight="1"/>
    <row r="751" s="43" customFormat="1" ht="33" customHeight="1"/>
    <row r="752" s="43" customFormat="1" ht="33" customHeight="1"/>
    <row r="753" s="43" customFormat="1" ht="33" customHeight="1"/>
    <row r="754" s="43" customFormat="1" ht="33" customHeight="1"/>
    <row r="755" s="43" customFormat="1" ht="33" customHeight="1"/>
    <row r="756" s="43" customFormat="1" ht="33" customHeight="1"/>
    <row r="757" s="43" customFormat="1" ht="33" customHeight="1"/>
    <row r="758" s="43" customFormat="1" ht="33" customHeight="1"/>
    <row r="759" s="43" customFormat="1" ht="33" customHeight="1"/>
    <row r="760" s="43" customFormat="1" ht="33" customHeight="1"/>
    <row r="761" s="43" customFormat="1" ht="33" customHeight="1"/>
    <row r="762" s="43" customFormat="1" ht="33" customHeight="1"/>
    <row r="763" s="43" customFormat="1" ht="33" customHeight="1"/>
    <row r="764" s="43" customFormat="1" ht="33" customHeight="1"/>
    <row r="765" s="43" customFormat="1" ht="33" customHeight="1"/>
    <row r="766" s="43" customFormat="1" ht="33" customHeight="1"/>
    <row r="767" s="43" customFormat="1" ht="33" customHeight="1"/>
    <row r="768" s="43" customFormat="1" ht="33" customHeight="1"/>
    <row r="769" s="43" customFormat="1" ht="33" customHeight="1"/>
    <row r="770" s="43" customFormat="1" ht="33" customHeight="1"/>
    <row r="771" s="43" customFormat="1" ht="33" customHeight="1"/>
    <row r="772" s="43" customFormat="1" ht="33" customHeight="1"/>
    <row r="773" s="43" customFormat="1" ht="33" customHeight="1"/>
    <row r="774" s="43" customFormat="1" ht="33" customHeight="1"/>
    <row r="775" s="43" customFormat="1" ht="33" customHeight="1"/>
    <row r="776" s="43" customFormat="1" ht="33" customHeight="1"/>
    <row r="777" s="43" customFormat="1" ht="33" customHeight="1"/>
    <row r="778" s="43" customFormat="1" ht="33" customHeight="1"/>
    <row r="779" s="43" customFormat="1" ht="33" customHeight="1"/>
    <row r="780" s="43" customFormat="1" ht="33" customHeight="1"/>
    <row r="781" s="43" customFormat="1" ht="33" customHeight="1"/>
    <row r="782" s="43" customFormat="1" ht="33" customHeight="1"/>
    <row r="783" s="43" customFormat="1" ht="33" customHeight="1"/>
    <row r="784" s="43" customFormat="1" ht="33" customHeight="1"/>
    <row r="785" s="43" customFormat="1" ht="33" customHeight="1"/>
    <row r="786" s="43" customFormat="1" ht="33" customHeight="1"/>
    <row r="787" s="43" customFormat="1" ht="33" customHeight="1"/>
    <row r="788" s="43" customFormat="1" ht="33" customHeight="1"/>
    <row r="789" s="43" customFormat="1" ht="33" customHeight="1"/>
    <row r="790" s="43" customFormat="1" ht="33" customHeight="1"/>
    <row r="791" s="43" customFormat="1" ht="33" customHeight="1"/>
    <row r="792" s="43" customFormat="1" ht="33" customHeight="1"/>
    <row r="793" s="43" customFormat="1" ht="33" customHeight="1"/>
    <row r="794" s="43" customFormat="1" ht="33" customHeight="1"/>
    <row r="795" s="43" customFormat="1" ht="33" customHeight="1"/>
    <row r="796" s="43" customFormat="1" ht="33" customHeight="1"/>
    <row r="797" s="43" customFormat="1" ht="33" customHeight="1"/>
    <row r="798" s="43" customFormat="1" ht="33" customHeight="1"/>
    <row r="799" s="43" customFormat="1" ht="33" customHeight="1"/>
    <row r="800" s="43" customFormat="1" ht="33" customHeight="1"/>
    <row r="801" s="43" customFormat="1" ht="33" customHeight="1"/>
    <row r="802" s="43" customFormat="1" ht="33" customHeight="1"/>
    <row r="803" s="43" customFormat="1" ht="33" customHeight="1"/>
    <row r="804" s="43" customFormat="1" ht="33" customHeight="1"/>
    <row r="805" s="43" customFormat="1" ht="33" customHeight="1"/>
    <row r="806" s="43" customFormat="1" ht="33" customHeight="1"/>
    <row r="807" s="43" customFormat="1" ht="33" customHeight="1"/>
    <row r="808" s="43" customFormat="1" ht="33" customHeight="1"/>
    <row r="809" s="43" customFormat="1" ht="33" customHeight="1"/>
    <row r="810" s="43" customFormat="1" ht="33" customHeight="1"/>
    <row r="811" s="43" customFormat="1" ht="33" customHeight="1"/>
    <row r="812" s="43" customFormat="1" ht="33" customHeight="1"/>
    <row r="813" s="43" customFormat="1" ht="33" customHeight="1"/>
    <row r="814" s="43" customFormat="1" ht="33" customHeight="1"/>
    <row r="815" s="43" customFormat="1" ht="33" customHeight="1"/>
    <row r="816" s="43" customFormat="1" ht="33" customHeight="1"/>
    <row r="817" s="43" customFormat="1" ht="33" customHeight="1"/>
    <row r="818" s="43" customFormat="1" ht="33" customHeight="1"/>
    <row r="819" s="43" customFormat="1" ht="33" customHeight="1"/>
    <row r="820" s="43" customFormat="1" ht="33" customHeight="1"/>
    <row r="821" s="43" customFormat="1" ht="33" customHeight="1"/>
    <row r="822" s="43" customFormat="1" ht="33" customHeight="1"/>
    <row r="823" s="43" customFormat="1" ht="33" customHeight="1"/>
    <row r="824" s="43" customFormat="1" ht="33" customHeight="1"/>
    <row r="825" s="43" customFormat="1" ht="33" customHeight="1"/>
    <row r="826" s="43" customFormat="1" ht="33" customHeight="1"/>
    <row r="827" s="43" customFormat="1" ht="33" customHeight="1"/>
    <row r="828" s="43" customFormat="1" ht="33" customHeight="1"/>
    <row r="829" s="43" customFormat="1" ht="33" customHeight="1"/>
    <row r="830" s="43" customFormat="1" ht="33" customHeight="1"/>
    <row r="831" s="43" customFormat="1" ht="33" customHeight="1"/>
    <row r="832" s="43" customFormat="1" ht="33" customHeight="1"/>
    <row r="833" s="43" customFormat="1" ht="33" customHeight="1"/>
    <row r="834" s="43" customFormat="1" ht="33" customHeight="1"/>
    <row r="835" s="43" customFormat="1" ht="33" customHeight="1"/>
    <row r="836" s="43" customFormat="1" ht="33" customHeight="1"/>
    <row r="837" s="43" customFormat="1" ht="33" customHeight="1"/>
    <row r="838" s="43" customFormat="1" ht="33" customHeight="1"/>
    <row r="839" s="43" customFormat="1" ht="33" customHeight="1"/>
    <row r="840" s="43" customFormat="1" ht="33" customHeight="1"/>
    <row r="841" s="43" customFormat="1" ht="33" customHeight="1"/>
    <row r="842" s="43" customFormat="1" ht="33" customHeight="1"/>
    <row r="843" s="43" customFormat="1" ht="33" customHeight="1"/>
    <row r="844" s="43" customFormat="1" ht="33" customHeight="1"/>
    <row r="845" s="43" customFormat="1" ht="33" customHeight="1"/>
    <row r="846" s="43" customFormat="1" ht="33" customHeight="1"/>
    <row r="847" s="43" customFormat="1" ht="33" customHeight="1"/>
    <row r="848" s="43" customFormat="1" ht="33" customHeight="1"/>
    <row r="849" s="43" customFormat="1" ht="33" customHeight="1"/>
    <row r="850" s="43" customFormat="1" ht="33" customHeight="1"/>
    <row r="851" s="43" customFormat="1" ht="33" customHeight="1"/>
    <row r="852" s="43" customFormat="1" ht="33" customHeight="1"/>
    <row r="853" s="43" customFormat="1" ht="33" customHeight="1"/>
    <row r="854" s="43" customFormat="1" ht="33" customHeight="1"/>
    <row r="855" s="43" customFormat="1" ht="33" customHeight="1"/>
    <row r="856" s="43" customFormat="1" ht="33" customHeight="1"/>
    <row r="857" s="43" customFormat="1" ht="33" customHeight="1"/>
    <row r="858" s="43" customFormat="1" ht="33" customHeight="1"/>
    <row r="859" s="43" customFormat="1" ht="33" customHeight="1"/>
    <row r="860" s="43" customFormat="1" ht="33" customHeight="1"/>
    <row r="861" s="43" customFormat="1" ht="33" customHeight="1"/>
    <row r="862" s="43" customFormat="1" ht="33" customHeight="1"/>
    <row r="863" s="43" customFormat="1" ht="33" customHeight="1"/>
    <row r="864" s="43" customFormat="1" ht="33" customHeight="1"/>
    <row r="865" s="43" customFormat="1" ht="33" customHeight="1"/>
    <row r="866" s="43" customFormat="1" ht="33" customHeight="1"/>
    <row r="867" s="43" customFormat="1" ht="33" customHeight="1"/>
    <row r="868" s="43" customFormat="1" ht="33" customHeight="1"/>
    <row r="869" s="43" customFormat="1" ht="33" customHeight="1"/>
    <row r="870" s="43" customFormat="1" ht="33" customHeight="1"/>
    <row r="871" s="43" customFormat="1" ht="33" customHeight="1"/>
    <row r="872" s="43" customFormat="1" ht="33" customHeight="1"/>
    <row r="873" s="43" customFormat="1" ht="33" customHeight="1"/>
    <row r="874" s="43" customFormat="1" ht="33" customHeight="1"/>
    <row r="875" s="43" customFormat="1" ht="33" customHeight="1"/>
    <row r="876" s="43" customFormat="1" ht="33" customHeight="1"/>
    <row r="877" s="43" customFormat="1" ht="33" customHeight="1"/>
    <row r="878" s="43" customFormat="1" ht="33" customHeight="1"/>
    <row r="879" s="43" customFormat="1" ht="33" customHeight="1"/>
    <row r="880" s="43" customFormat="1" ht="33" customHeight="1"/>
    <row r="881" s="43" customFormat="1" ht="33" customHeight="1"/>
    <row r="882" s="43" customFormat="1" ht="33" customHeight="1"/>
    <row r="883" s="43" customFormat="1" ht="33" customHeight="1"/>
    <row r="884" s="43" customFormat="1" ht="33" customHeight="1"/>
    <row r="885" s="43" customFormat="1" ht="33" customHeight="1"/>
    <row r="886" s="43" customFormat="1" ht="33" customHeight="1"/>
    <row r="887" s="43" customFormat="1" ht="33" customHeight="1"/>
    <row r="888" s="43" customFormat="1" ht="33" customHeight="1"/>
    <row r="889" s="43" customFormat="1" ht="33" customHeight="1"/>
    <row r="890" s="43" customFormat="1" ht="33" customHeight="1"/>
    <row r="891" s="43" customFormat="1" ht="33" customHeight="1"/>
    <row r="892" s="43" customFormat="1" ht="33" customHeight="1"/>
    <row r="893" s="43" customFormat="1" ht="33" customHeight="1"/>
    <row r="894" s="43" customFormat="1" ht="33" customHeight="1"/>
    <row r="895" s="43" customFormat="1" ht="33" customHeight="1"/>
    <row r="896" s="43" customFormat="1" ht="33" customHeight="1"/>
    <row r="897" s="43" customFormat="1" ht="33" customHeight="1"/>
    <row r="898" s="43" customFormat="1" ht="33" customHeight="1"/>
    <row r="899" s="43" customFormat="1" ht="33" customHeight="1"/>
    <row r="900" s="43" customFormat="1" ht="33" customHeight="1"/>
    <row r="901" s="43" customFormat="1" ht="33" customHeight="1"/>
    <row r="902" s="43" customFormat="1" ht="33" customHeight="1"/>
    <row r="903" s="43" customFormat="1" ht="33" customHeight="1"/>
    <row r="904" s="43" customFormat="1" ht="33" customHeight="1"/>
    <row r="905" s="43" customFormat="1" ht="33" customHeight="1"/>
    <row r="906" s="43" customFormat="1" ht="33" customHeight="1"/>
    <row r="907" s="43" customFormat="1" ht="33" customHeight="1"/>
    <row r="908" s="43" customFormat="1" ht="33" customHeight="1"/>
    <row r="909" s="43" customFormat="1" ht="33" customHeight="1"/>
    <row r="910" s="43" customFormat="1" ht="33" customHeight="1"/>
    <row r="911" s="43" customFormat="1" ht="33" customHeight="1"/>
    <row r="912" s="43" customFormat="1" ht="33" customHeight="1"/>
    <row r="913" s="43" customFormat="1" ht="33" customHeight="1"/>
    <row r="914" s="43" customFormat="1" ht="33" customHeight="1"/>
    <row r="915" s="43" customFormat="1" ht="33" customHeight="1"/>
    <row r="916" s="43" customFormat="1" ht="33" customHeight="1"/>
    <row r="917" s="43" customFormat="1" ht="33" customHeight="1"/>
    <row r="918" s="43" customFormat="1" ht="33" customHeight="1"/>
    <row r="919" s="43" customFormat="1" ht="33" customHeight="1"/>
    <row r="920" s="43" customFormat="1" ht="33" customHeight="1"/>
    <row r="921" s="43" customFormat="1" ht="33" customHeight="1"/>
    <row r="922" s="43" customFormat="1" ht="33" customHeight="1"/>
    <row r="923" s="43" customFormat="1" ht="33" customHeight="1"/>
    <row r="924" s="43" customFormat="1" ht="33" customHeight="1"/>
    <row r="925" s="43" customFormat="1" ht="33" customHeight="1"/>
    <row r="926" s="43" customFormat="1" ht="33" customHeight="1"/>
    <row r="927" s="43" customFormat="1" ht="33" customHeight="1"/>
    <row r="928" s="43" customFormat="1" ht="33" customHeight="1"/>
    <row r="929" s="43" customFormat="1" ht="33" customHeight="1"/>
    <row r="930" s="43" customFormat="1" ht="33" customHeight="1"/>
    <row r="931" s="43" customFormat="1" ht="33" customHeight="1"/>
    <row r="932" s="43" customFormat="1" ht="33" customHeight="1"/>
    <row r="933" s="43" customFormat="1" ht="33" customHeight="1"/>
    <row r="934" s="43" customFormat="1" ht="33" customHeight="1"/>
    <row r="935" s="43" customFormat="1" ht="33" customHeight="1"/>
    <row r="936" s="43" customFormat="1" ht="33" customHeight="1"/>
    <row r="937" s="43" customFormat="1" ht="33" customHeight="1"/>
    <row r="938" s="43" customFormat="1" ht="33" customHeight="1"/>
    <row r="939" s="43" customFormat="1" ht="33" customHeight="1"/>
    <row r="940" s="43" customFormat="1" ht="33" customHeight="1"/>
    <row r="941" s="43" customFormat="1" ht="33" customHeight="1"/>
    <row r="942" s="43" customFormat="1" ht="33" customHeight="1"/>
    <row r="943" s="43" customFormat="1" ht="33" customHeight="1"/>
    <row r="944" s="43" customFormat="1" ht="33" customHeight="1"/>
    <row r="945" s="43" customFormat="1" ht="33" customHeight="1"/>
  </sheetData>
  <sheetProtection password="C73E" sheet="1" objects="1" scenarios="1" formatCells="0" formatColumns="0" formatRows="0" insertColumns="0" insertRows="0" insertHyperlinks="0" deleteColumns="0" deleteRows="0"/>
  <mergeCells count="89">
    <mergeCell ref="B46:U46"/>
    <mergeCell ref="V46:W46"/>
    <mergeCell ref="B52:U52"/>
    <mergeCell ref="V52:W52"/>
    <mergeCell ref="B47:U47"/>
    <mergeCell ref="V47:W47"/>
    <mergeCell ref="B49:U49"/>
    <mergeCell ref="V49:W49"/>
    <mergeCell ref="B50:U50"/>
    <mergeCell ref="V50:W50"/>
    <mergeCell ref="V48:W48"/>
    <mergeCell ref="B43:U43"/>
    <mergeCell ref="B44:U44"/>
    <mergeCell ref="V44:W44"/>
    <mergeCell ref="B45:U45"/>
    <mergeCell ref="V45:W45"/>
    <mergeCell ref="B53:U53"/>
    <mergeCell ref="B51:U51"/>
    <mergeCell ref="V51:W51"/>
    <mergeCell ref="V42:W42"/>
    <mergeCell ref="B37:U37"/>
    <mergeCell ref="V37:W37"/>
    <mergeCell ref="B38:U38"/>
    <mergeCell ref="V38:W38"/>
    <mergeCell ref="B39:U39"/>
    <mergeCell ref="V39:W39"/>
    <mergeCell ref="B40:U40"/>
    <mergeCell ref="V40:W40"/>
    <mergeCell ref="B41:U41"/>
    <mergeCell ref="V41:W41"/>
    <mergeCell ref="B42:U42"/>
    <mergeCell ref="B48:U48"/>
    <mergeCell ref="B34:U34"/>
    <mergeCell ref="V34:W34"/>
    <mergeCell ref="B35:U35"/>
    <mergeCell ref="V35:W35"/>
    <mergeCell ref="B36:U36"/>
    <mergeCell ref="V36:W36"/>
    <mergeCell ref="B31:U31"/>
    <mergeCell ref="V31:W31"/>
    <mergeCell ref="B32:U32"/>
    <mergeCell ref="V32:W32"/>
    <mergeCell ref="B33:U33"/>
    <mergeCell ref="V33:W33"/>
    <mergeCell ref="B17:D17"/>
    <mergeCell ref="E17:F17"/>
    <mergeCell ref="B30:U30"/>
    <mergeCell ref="V30:W30"/>
    <mergeCell ref="B19:D19"/>
    <mergeCell ref="E19:F19"/>
    <mergeCell ref="B20:G20"/>
    <mergeCell ref="A21:B22"/>
    <mergeCell ref="B27:U27"/>
    <mergeCell ref="B28:U28"/>
    <mergeCell ref="V28:W28"/>
    <mergeCell ref="B29:U29"/>
    <mergeCell ref="V29:W29"/>
    <mergeCell ref="B18:D18"/>
    <mergeCell ref="E18:F18"/>
    <mergeCell ref="C21:X21"/>
    <mergeCell ref="U11:U13"/>
    <mergeCell ref="N14:U14"/>
    <mergeCell ref="B15:D15"/>
    <mergeCell ref="E15:F15"/>
    <mergeCell ref="N15:Q15"/>
    <mergeCell ref="J11:J13"/>
    <mergeCell ref="K11:K13"/>
    <mergeCell ref="N11:Q13"/>
    <mergeCell ref="R11:R13"/>
    <mergeCell ref="S11:S13"/>
    <mergeCell ref="T11:T13"/>
    <mergeCell ref="L11:L13"/>
    <mergeCell ref="E14:L14"/>
    <mergeCell ref="B24:X24"/>
    <mergeCell ref="A1:X1"/>
    <mergeCell ref="A2:X2"/>
    <mergeCell ref="A4:X4"/>
    <mergeCell ref="A5:X5"/>
    <mergeCell ref="A7:X7"/>
    <mergeCell ref="A8:X8"/>
    <mergeCell ref="B16:D16"/>
    <mergeCell ref="E16:F16"/>
    <mergeCell ref="N16:Q16"/>
    <mergeCell ref="A9:I9"/>
    <mergeCell ref="A11:D14"/>
    <mergeCell ref="E11:F13"/>
    <mergeCell ref="G11:G13"/>
    <mergeCell ref="H11:H13"/>
    <mergeCell ref="I11:I13"/>
  </mergeCells>
  <pageMargins left="0.32" right="0.16" top="0.35" bottom="0.16" header="0.16" footer="0.16"/>
  <pageSetup paperSize="9" scale="28" fitToWidth="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A1:Y264"/>
  <sheetViews>
    <sheetView topLeftCell="C7" zoomScale="70" zoomScaleNormal="70" workbookViewId="0">
      <selection activeCell="C7" sqref="C7"/>
    </sheetView>
  </sheetViews>
  <sheetFormatPr defaultColWidth="9.109375" defaultRowHeight="13.2"/>
  <cols>
    <col min="1" max="1" width="1.44140625" style="2" hidden="1" customWidth="1"/>
    <col min="2" max="2" width="0.109375" style="2" hidden="1" customWidth="1"/>
    <col min="3" max="7" width="9.109375" style="2"/>
    <col min="8" max="8" width="14.5546875" style="2" customWidth="1"/>
    <col min="9" max="9" width="10.6640625" style="89" customWidth="1"/>
    <col min="10" max="11" width="12.6640625" style="2" customWidth="1"/>
    <col min="12" max="12" width="9.6640625" style="2" customWidth="1"/>
    <col min="13" max="13" width="12" style="2" customWidth="1"/>
    <col min="14" max="14" width="14.33203125" style="2" customWidth="1"/>
    <col min="15" max="15" width="12.33203125" style="2" customWidth="1"/>
    <col min="16" max="17" width="12.88671875" style="2" customWidth="1"/>
    <col min="18" max="18" width="12.6640625" style="3" customWidth="1"/>
    <col min="19" max="19" width="11" style="3" customWidth="1"/>
    <col min="20" max="20" width="11.33203125" style="2" customWidth="1"/>
    <col min="21" max="21" width="11.33203125" style="1" customWidth="1"/>
    <col min="22" max="22" width="11.33203125" style="2" customWidth="1"/>
    <col min="23" max="23" width="14.88671875" style="76" bestFit="1" customWidth="1"/>
    <col min="24" max="24" width="9.109375" style="2"/>
    <col min="25" max="25" width="14.88671875" style="2" bestFit="1" customWidth="1"/>
    <col min="26" max="16384" width="9.109375" style="2"/>
  </cols>
  <sheetData>
    <row r="1" spans="1:25" hidden="1"/>
    <row r="2" spans="1:25" hidden="1"/>
    <row r="3" spans="1:25" hidden="1"/>
    <row r="4" spans="1:25" hidden="1"/>
    <row r="5" spans="1:25" hidden="1"/>
    <row r="6" spans="1:25" hidden="1"/>
    <row r="7" spans="1:25" ht="33" customHeight="1">
      <c r="C7" s="35"/>
      <c r="D7" s="35"/>
      <c r="F7" s="546" t="s">
        <v>272</v>
      </c>
      <c r="G7" s="546"/>
      <c r="H7" s="546"/>
      <c r="I7" s="546"/>
      <c r="J7" s="546"/>
      <c r="K7" s="546"/>
      <c r="L7" s="546"/>
      <c r="M7" s="546"/>
      <c r="N7" s="546"/>
      <c r="O7" s="546"/>
      <c r="P7" s="546"/>
      <c r="Q7" s="546"/>
      <c r="R7" s="547"/>
      <c r="S7" s="547"/>
      <c r="T7" s="547"/>
      <c r="U7" s="80"/>
      <c r="V7" s="22"/>
    </row>
    <row r="8" spans="1:25" ht="22.5" customHeight="1">
      <c r="C8" s="548" t="s">
        <v>30</v>
      </c>
      <c r="D8" s="548"/>
      <c r="E8" s="548"/>
      <c r="F8" s="548"/>
      <c r="G8" s="548"/>
      <c r="H8" s="548"/>
      <c r="I8" s="548"/>
      <c r="J8" s="548"/>
      <c r="K8" s="548"/>
      <c r="L8" s="548"/>
      <c r="M8" s="548"/>
      <c r="N8" s="548"/>
      <c r="O8" s="548"/>
      <c r="P8" s="548"/>
      <c r="Q8" s="548"/>
      <c r="R8" s="548"/>
      <c r="S8" s="548"/>
      <c r="T8" s="548"/>
      <c r="U8" s="91"/>
    </row>
    <row r="9" spans="1:25" ht="20.25" customHeight="1">
      <c r="C9" s="545" t="s">
        <v>35</v>
      </c>
      <c r="D9" s="545"/>
      <c r="E9" s="545"/>
      <c r="F9" s="545"/>
      <c r="G9" s="545"/>
      <c r="H9" s="545"/>
      <c r="I9" s="545"/>
      <c r="J9" s="545"/>
      <c r="K9" s="545"/>
      <c r="L9" s="545"/>
      <c r="M9" s="545"/>
      <c r="N9" s="545"/>
      <c r="O9" s="545"/>
      <c r="P9" s="545"/>
      <c r="Q9" s="545"/>
      <c r="R9" s="545"/>
      <c r="S9" s="545"/>
      <c r="T9" s="545"/>
      <c r="U9" s="92"/>
    </row>
    <row r="10" spans="1:25" ht="17.25" customHeight="1">
      <c r="C10" s="541" t="s">
        <v>116</v>
      </c>
      <c r="D10" s="541"/>
      <c r="E10" s="541"/>
      <c r="F10" s="541"/>
      <c r="G10" s="541"/>
      <c r="H10" s="541"/>
      <c r="I10" s="541"/>
      <c r="J10" s="541"/>
      <c r="K10" s="541"/>
      <c r="L10" s="541"/>
      <c r="M10" s="541"/>
      <c r="N10" s="541"/>
      <c r="O10" s="541"/>
      <c r="P10" s="541"/>
      <c r="Q10" s="541"/>
      <c r="R10" s="541"/>
      <c r="S10" s="541"/>
      <c r="T10" s="541"/>
      <c r="U10" s="91"/>
    </row>
    <row r="11" spans="1:25" ht="7.5" customHeight="1"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91"/>
    </row>
    <row r="12" spans="1:25" ht="25.5" customHeight="1">
      <c r="A12" s="2" t="s">
        <v>34</v>
      </c>
      <c r="C12" s="530" t="s">
        <v>273</v>
      </c>
      <c r="D12" s="530"/>
      <c r="E12" s="530"/>
      <c r="F12" s="530"/>
      <c r="G12" s="530"/>
      <c r="H12" s="530"/>
      <c r="I12" s="530"/>
      <c r="J12" s="530"/>
      <c r="K12" s="530"/>
      <c r="L12" s="530"/>
      <c r="M12" s="530"/>
      <c r="N12" s="530"/>
      <c r="O12" s="530"/>
      <c r="P12" s="530"/>
      <c r="Q12" s="530"/>
      <c r="R12" s="530"/>
      <c r="S12" s="530"/>
      <c r="T12" s="530"/>
      <c r="U12" s="81"/>
    </row>
    <row r="13" spans="1:25" ht="19.5" customHeight="1" thickBot="1">
      <c r="C13" s="549" t="s">
        <v>250</v>
      </c>
      <c r="D13" s="549"/>
      <c r="E13" s="549"/>
      <c r="F13" s="549"/>
      <c r="G13" s="549"/>
      <c r="H13" s="549"/>
      <c r="I13" s="549"/>
      <c r="J13" s="549"/>
      <c r="K13" s="549"/>
      <c r="L13" s="549"/>
      <c r="M13" s="549"/>
      <c r="N13" s="549"/>
      <c r="O13" s="549"/>
      <c r="P13" s="549"/>
      <c r="Q13" s="549"/>
      <c r="R13" s="549"/>
      <c r="S13" s="549"/>
      <c r="T13" s="549"/>
    </row>
    <row r="14" spans="1:25" ht="16.2" thickBot="1">
      <c r="C14" s="515" t="s">
        <v>149</v>
      </c>
      <c r="D14" s="516"/>
      <c r="E14" s="516"/>
      <c r="F14" s="516"/>
      <c r="G14" s="516"/>
      <c r="H14" s="517"/>
      <c r="I14" s="521" t="s">
        <v>16</v>
      </c>
      <c r="J14" s="522"/>
      <c r="K14" s="523"/>
      <c r="L14" s="521" t="s">
        <v>33</v>
      </c>
      <c r="M14" s="522"/>
      <c r="N14" s="523"/>
      <c r="O14" s="521" t="s">
        <v>11</v>
      </c>
      <c r="P14" s="522"/>
      <c r="Q14" s="522"/>
      <c r="R14" s="521" t="s">
        <v>77</v>
      </c>
      <c r="S14" s="522"/>
      <c r="T14" s="523"/>
      <c r="U14" s="82"/>
      <c r="W14" s="539" t="s">
        <v>96</v>
      </c>
      <c r="X14" s="539"/>
      <c r="Y14" s="539"/>
    </row>
    <row r="15" spans="1:25">
      <c r="C15" s="518"/>
      <c r="D15" s="519"/>
      <c r="E15" s="519"/>
      <c r="F15" s="519"/>
      <c r="G15" s="519"/>
      <c r="H15" s="520"/>
      <c r="I15" s="524" t="s">
        <v>6</v>
      </c>
      <c r="J15" s="525"/>
      <c r="K15" s="40" t="s">
        <v>1</v>
      </c>
      <c r="L15" s="524" t="s">
        <v>6</v>
      </c>
      <c r="M15" s="525"/>
      <c r="N15" s="40" t="s">
        <v>1</v>
      </c>
      <c r="O15" s="524" t="s">
        <v>6</v>
      </c>
      <c r="P15" s="525"/>
      <c r="Q15" s="40" t="s">
        <v>1</v>
      </c>
      <c r="R15" s="524" t="s">
        <v>6</v>
      </c>
      <c r="S15" s="525"/>
      <c r="T15" s="40" t="s">
        <v>1</v>
      </c>
      <c r="U15" s="78"/>
    </row>
    <row r="16" spans="1:25">
      <c r="C16" s="518"/>
      <c r="D16" s="519"/>
      <c r="E16" s="519"/>
      <c r="F16" s="519"/>
      <c r="G16" s="519"/>
      <c r="H16" s="520"/>
      <c r="I16" s="24" t="s">
        <v>4</v>
      </c>
      <c r="J16" s="39" t="s">
        <v>5</v>
      </c>
      <c r="K16" s="37" t="s">
        <v>7</v>
      </c>
      <c r="L16" s="24" t="s">
        <v>4</v>
      </c>
      <c r="M16" s="39" t="s">
        <v>5</v>
      </c>
      <c r="N16" s="37" t="s">
        <v>7</v>
      </c>
      <c r="O16" s="24" t="s">
        <v>4</v>
      </c>
      <c r="P16" s="39" t="s">
        <v>5</v>
      </c>
      <c r="Q16" s="37" t="s">
        <v>7</v>
      </c>
      <c r="R16" s="24" t="s">
        <v>4</v>
      </c>
      <c r="S16" s="39" t="s">
        <v>5</v>
      </c>
      <c r="T16" s="37" t="s">
        <v>7</v>
      </c>
      <c r="U16" s="78"/>
    </row>
    <row r="17" spans="2:25" ht="13.8" thickBot="1">
      <c r="C17" s="518"/>
      <c r="D17" s="519"/>
      <c r="E17" s="519"/>
      <c r="F17" s="519"/>
      <c r="G17" s="519"/>
      <c r="H17" s="520"/>
      <c r="I17" s="25" t="s">
        <v>2</v>
      </c>
      <c r="J17" s="38" t="s">
        <v>3</v>
      </c>
      <c r="K17" s="23" t="s">
        <v>3</v>
      </c>
      <c r="L17" s="25" t="s">
        <v>2</v>
      </c>
      <c r="M17" s="38" t="s">
        <v>3</v>
      </c>
      <c r="N17" s="23" t="s">
        <v>3</v>
      </c>
      <c r="O17" s="25" t="s">
        <v>2</v>
      </c>
      <c r="P17" s="38" t="s">
        <v>3</v>
      </c>
      <c r="Q17" s="23" t="s">
        <v>3</v>
      </c>
      <c r="R17" s="25" t="s">
        <v>2</v>
      </c>
      <c r="S17" s="38" t="s">
        <v>3</v>
      </c>
      <c r="T17" s="23" t="s">
        <v>3</v>
      </c>
      <c r="U17" s="78"/>
    </row>
    <row r="18" spans="2:25" s="118" customFormat="1" ht="18.899999999999999" customHeight="1" thickBot="1">
      <c r="B18" s="75"/>
      <c r="C18" s="501" t="s">
        <v>19</v>
      </c>
      <c r="D18" s="502"/>
      <c r="E18" s="502"/>
      <c r="F18" s="502"/>
      <c r="G18" s="502"/>
      <c r="H18" s="503"/>
      <c r="I18" s="142">
        <f t="shared" ref="I18:T18" si="0">SUM(I19:I23)</f>
        <v>0</v>
      </c>
      <c r="J18" s="163">
        <f t="shared" si="0"/>
        <v>0</v>
      </c>
      <c r="K18" s="164">
        <f t="shared" si="0"/>
        <v>0</v>
      </c>
      <c r="L18" s="145">
        <f t="shared" si="0"/>
        <v>0</v>
      </c>
      <c r="M18" s="163">
        <f t="shared" si="0"/>
        <v>0</v>
      </c>
      <c r="N18" s="164">
        <f t="shared" si="0"/>
        <v>0</v>
      </c>
      <c r="O18" s="142">
        <f t="shared" si="0"/>
        <v>0</v>
      </c>
      <c r="P18" s="163">
        <f t="shared" si="0"/>
        <v>0</v>
      </c>
      <c r="Q18" s="172">
        <f t="shared" si="0"/>
        <v>0</v>
      </c>
      <c r="R18" s="142">
        <f t="shared" si="0"/>
        <v>0</v>
      </c>
      <c r="S18" s="163">
        <f t="shared" si="0"/>
        <v>0</v>
      </c>
      <c r="T18" s="164">
        <f t="shared" si="0"/>
        <v>0</v>
      </c>
      <c r="U18" s="83"/>
      <c r="W18" s="76" t="s">
        <v>93</v>
      </c>
      <c r="X18" s="74" t="s">
        <v>94</v>
      </c>
      <c r="Y18" s="89" t="s">
        <v>95</v>
      </c>
    </row>
    <row r="19" spans="2:25" s="89" customFormat="1" ht="13.5" customHeight="1">
      <c r="C19" s="504" t="s">
        <v>10</v>
      </c>
      <c r="D19" s="505"/>
      <c r="E19" s="505"/>
      <c r="F19" s="505"/>
      <c r="G19" s="505"/>
      <c r="H19" s="506"/>
      <c r="I19" s="143">
        <v>0</v>
      </c>
      <c r="J19" s="165">
        <v>0</v>
      </c>
      <c r="K19" s="166">
        <v>0</v>
      </c>
      <c r="L19" s="146">
        <v>0</v>
      </c>
      <c r="M19" s="165">
        <v>0</v>
      </c>
      <c r="N19" s="166">
        <v>0</v>
      </c>
      <c r="O19" s="143">
        <v>0</v>
      </c>
      <c r="P19" s="165">
        <v>0</v>
      </c>
      <c r="Q19" s="173">
        <v>0</v>
      </c>
      <c r="R19" s="143">
        <v>0</v>
      </c>
      <c r="S19" s="165">
        <v>0</v>
      </c>
      <c r="T19" s="166">
        <v>0</v>
      </c>
      <c r="U19" s="84"/>
      <c r="W19" s="77" t="e">
        <f>IF((J19+M19+P19+S19)/(I19+L19+O19+R19)&gt;0.6,"HIBA","OK")</f>
        <v>#DIV/0!</v>
      </c>
      <c r="X19" s="121">
        <v>0.6</v>
      </c>
      <c r="Y19" s="89" t="s">
        <v>79</v>
      </c>
    </row>
    <row r="20" spans="2:25" ht="14.1" customHeight="1">
      <c r="C20" s="507" t="s">
        <v>8</v>
      </c>
      <c r="D20" s="508"/>
      <c r="E20" s="508"/>
      <c r="F20" s="508"/>
      <c r="G20" s="508"/>
      <c r="H20" s="509"/>
      <c r="I20" s="143">
        <v>0</v>
      </c>
      <c r="J20" s="165">
        <v>0</v>
      </c>
      <c r="K20" s="167">
        <v>0</v>
      </c>
      <c r="L20" s="146">
        <v>0</v>
      </c>
      <c r="M20" s="165">
        <v>0</v>
      </c>
      <c r="N20" s="170">
        <v>0</v>
      </c>
      <c r="O20" s="143">
        <v>0</v>
      </c>
      <c r="P20" s="165">
        <v>0</v>
      </c>
      <c r="Q20" s="174">
        <v>0</v>
      </c>
      <c r="R20" s="148">
        <v>0</v>
      </c>
      <c r="S20" s="176">
        <v>0</v>
      </c>
      <c r="T20" s="170">
        <v>0</v>
      </c>
      <c r="U20" s="84"/>
      <c r="V20" s="89"/>
      <c r="W20" s="77" t="e">
        <f>IF((J20+M20+P20+S20)/(I20+L20+O20+R20)&gt;2.6,"HIBA","OK")</f>
        <v>#DIV/0!</v>
      </c>
      <c r="X20" s="121">
        <v>2.6</v>
      </c>
      <c r="Y20" s="89" t="s">
        <v>80</v>
      </c>
    </row>
    <row r="21" spans="2:25" ht="14.1" customHeight="1">
      <c r="C21" s="510" t="s">
        <v>9</v>
      </c>
      <c r="D21" s="511"/>
      <c r="E21" s="511"/>
      <c r="F21" s="511"/>
      <c r="G21" s="511"/>
      <c r="H21" s="511"/>
      <c r="I21" s="143">
        <v>0</v>
      </c>
      <c r="J21" s="165">
        <v>0</v>
      </c>
      <c r="K21" s="167">
        <v>0</v>
      </c>
      <c r="L21" s="146">
        <v>0</v>
      </c>
      <c r="M21" s="165">
        <v>0</v>
      </c>
      <c r="N21" s="170">
        <v>0</v>
      </c>
      <c r="O21" s="143">
        <v>0</v>
      </c>
      <c r="P21" s="165">
        <v>0</v>
      </c>
      <c r="Q21" s="174">
        <v>0</v>
      </c>
      <c r="R21" s="148">
        <v>0</v>
      </c>
      <c r="S21" s="176">
        <v>0</v>
      </c>
      <c r="T21" s="170">
        <v>0</v>
      </c>
      <c r="U21" s="84"/>
      <c r="V21" s="89"/>
      <c r="W21" s="77" t="e">
        <f>IF((J21+M21+P21+S21)/(I21+L21+O21+R21)&gt;10,"HIBA","OK")</f>
        <v>#DIV/0!</v>
      </c>
      <c r="X21" s="121">
        <v>10</v>
      </c>
      <c r="Y21" s="89" t="s">
        <v>81</v>
      </c>
    </row>
    <row r="22" spans="2:25" ht="14.1" customHeight="1">
      <c r="C22" s="507" t="s">
        <v>17</v>
      </c>
      <c r="D22" s="508"/>
      <c r="E22" s="508"/>
      <c r="F22" s="508"/>
      <c r="G22" s="508"/>
      <c r="H22" s="509"/>
      <c r="I22" s="143">
        <v>0</v>
      </c>
      <c r="J22" s="165">
        <v>0</v>
      </c>
      <c r="K22" s="167">
        <v>0</v>
      </c>
      <c r="L22" s="146">
        <v>0</v>
      </c>
      <c r="M22" s="165">
        <v>0</v>
      </c>
      <c r="N22" s="170">
        <v>0</v>
      </c>
      <c r="O22" s="143">
        <v>0</v>
      </c>
      <c r="P22" s="165">
        <v>0</v>
      </c>
      <c r="Q22" s="174">
        <v>0</v>
      </c>
      <c r="R22" s="148">
        <v>0</v>
      </c>
      <c r="S22" s="176">
        <v>0</v>
      </c>
      <c r="T22" s="170">
        <v>0</v>
      </c>
      <c r="U22" s="84"/>
      <c r="V22" s="89"/>
      <c r="W22" s="77" t="e">
        <f>IF((J22+M22+P22+S22)/(I22+L22+O22+R22)&gt;10,"HIBA","OK")</f>
        <v>#DIV/0!</v>
      </c>
      <c r="X22" s="121">
        <v>10</v>
      </c>
      <c r="Y22" s="89" t="s">
        <v>82</v>
      </c>
    </row>
    <row r="23" spans="2:25" ht="14.1" customHeight="1" thickBot="1">
      <c r="C23" s="512" t="s">
        <v>18</v>
      </c>
      <c r="D23" s="513"/>
      <c r="E23" s="513"/>
      <c r="F23" s="513"/>
      <c r="G23" s="513"/>
      <c r="H23" s="514"/>
      <c r="I23" s="144">
        <v>0</v>
      </c>
      <c r="J23" s="168">
        <v>0</v>
      </c>
      <c r="K23" s="169">
        <v>0</v>
      </c>
      <c r="L23" s="147">
        <v>0</v>
      </c>
      <c r="M23" s="168">
        <v>0</v>
      </c>
      <c r="N23" s="171">
        <v>0</v>
      </c>
      <c r="O23" s="144">
        <v>0</v>
      </c>
      <c r="P23" s="168">
        <v>0</v>
      </c>
      <c r="Q23" s="175">
        <v>0</v>
      </c>
      <c r="R23" s="149">
        <v>0</v>
      </c>
      <c r="S23" s="177">
        <v>0</v>
      </c>
      <c r="T23" s="171">
        <v>0</v>
      </c>
      <c r="U23" s="84"/>
      <c r="V23" s="89"/>
      <c r="W23" s="77" t="e">
        <f>IF((J23+M23+P23+S23)/(I23+L23+O23+R23)&gt;0.4,"HIBA","OK")</f>
        <v>#DIV/0!</v>
      </c>
      <c r="X23" s="2">
        <v>0.4</v>
      </c>
      <c r="Y23" s="89" t="s">
        <v>83</v>
      </c>
    </row>
    <row r="24" spans="2:25" ht="20.100000000000001" customHeight="1" thickBot="1">
      <c r="C24" s="90" t="s">
        <v>300</v>
      </c>
      <c r="R24" s="2"/>
      <c r="S24" s="2"/>
    </row>
    <row r="25" spans="2:25" ht="16.2" customHeight="1" thickBot="1">
      <c r="C25" s="515" t="s">
        <v>284</v>
      </c>
      <c r="D25" s="516"/>
      <c r="E25" s="516"/>
      <c r="F25" s="516"/>
      <c r="G25" s="516"/>
      <c r="H25" s="517"/>
      <c r="I25" s="521" t="s">
        <v>16</v>
      </c>
      <c r="J25" s="522"/>
      <c r="K25" s="523"/>
      <c r="L25" s="521" t="s">
        <v>33</v>
      </c>
      <c r="M25" s="522"/>
      <c r="N25" s="523"/>
      <c r="O25" s="521" t="s">
        <v>11</v>
      </c>
      <c r="P25" s="522"/>
      <c r="Q25" s="522"/>
      <c r="R25" s="521" t="s">
        <v>77</v>
      </c>
      <c r="S25" s="522"/>
      <c r="T25" s="523"/>
    </row>
    <row r="26" spans="2:25">
      <c r="C26" s="518"/>
      <c r="D26" s="519"/>
      <c r="E26" s="519"/>
      <c r="F26" s="519"/>
      <c r="G26" s="519"/>
      <c r="H26" s="520"/>
      <c r="I26" s="524" t="s">
        <v>6</v>
      </c>
      <c r="J26" s="525"/>
      <c r="K26" s="40" t="s">
        <v>1</v>
      </c>
      <c r="L26" s="524" t="s">
        <v>6</v>
      </c>
      <c r="M26" s="525"/>
      <c r="N26" s="40" t="s">
        <v>1</v>
      </c>
      <c r="O26" s="524" t="s">
        <v>6</v>
      </c>
      <c r="P26" s="525"/>
      <c r="Q26" s="40" t="s">
        <v>1</v>
      </c>
      <c r="R26" s="524" t="s">
        <v>6</v>
      </c>
      <c r="S26" s="525"/>
      <c r="T26" s="40" t="s">
        <v>1</v>
      </c>
    </row>
    <row r="27" spans="2:25">
      <c r="C27" s="518"/>
      <c r="D27" s="519"/>
      <c r="E27" s="519"/>
      <c r="F27" s="519"/>
      <c r="G27" s="519"/>
      <c r="H27" s="520"/>
      <c r="I27" s="24" t="s">
        <v>4</v>
      </c>
      <c r="J27" s="39" t="s">
        <v>5</v>
      </c>
      <c r="K27" s="37" t="s">
        <v>7</v>
      </c>
      <c r="L27" s="24" t="s">
        <v>4</v>
      </c>
      <c r="M27" s="39" t="s">
        <v>5</v>
      </c>
      <c r="N27" s="37" t="s">
        <v>7</v>
      </c>
      <c r="O27" s="24" t="s">
        <v>4</v>
      </c>
      <c r="P27" s="39" t="s">
        <v>5</v>
      </c>
      <c r="Q27" s="37" t="s">
        <v>7</v>
      </c>
      <c r="R27" s="24" t="s">
        <v>4</v>
      </c>
      <c r="S27" s="39" t="s">
        <v>5</v>
      </c>
      <c r="T27" s="37" t="s">
        <v>7</v>
      </c>
    </row>
    <row r="28" spans="2:25" ht="13.8" thickBot="1">
      <c r="C28" s="518"/>
      <c r="D28" s="519"/>
      <c r="E28" s="519"/>
      <c r="F28" s="519"/>
      <c r="G28" s="519"/>
      <c r="H28" s="520"/>
      <c r="I28" s="25" t="s">
        <v>2</v>
      </c>
      <c r="J28" s="38" t="s">
        <v>3</v>
      </c>
      <c r="K28" s="23" t="s">
        <v>3</v>
      </c>
      <c r="L28" s="25" t="s">
        <v>2</v>
      </c>
      <c r="M28" s="38" t="s">
        <v>3</v>
      </c>
      <c r="N28" s="23" t="s">
        <v>3</v>
      </c>
      <c r="O28" s="25" t="s">
        <v>2</v>
      </c>
      <c r="P28" s="38" t="s">
        <v>3</v>
      </c>
      <c r="Q28" s="23" t="s">
        <v>3</v>
      </c>
      <c r="R28" s="25" t="s">
        <v>2</v>
      </c>
      <c r="S28" s="38" t="s">
        <v>3</v>
      </c>
      <c r="T28" s="23" t="s">
        <v>3</v>
      </c>
    </row>
    <row r="29" spans="2:25" ht="18.600000000000001" customHeight="1" thickBot="1">
      <c r="C29" s="501" t="s">
        <v>225</v>
      </c>
      <c r="D29" s="502"/>
      <c r="E29" s="502"/>
      <c r="F29" s="502"/>
      <c r="G29" s="502"/>
      <c r="H29" s="503"/>
      <c r="I29" s="142">
        <f t="shared" ref="I29:T29" si="1">SUM(I30:I34)</f>
        <v>0</v>
      </c>
      <c r="J29" s="163">
        <f t="shared" si="1"/>
        <v>0</v>
      </c>
      <c r="K29" s="164">
        <f t="shared" si="1"/>
        <v>0</v>
      </c>
      <c r="L29" s="145">
        <f t="shared" si="1"/>
        <v>0</v>
      </c>
      <c r="M29" s="163">
        <f t="shared" si="1"/>
        <v>0</v>
      </c>
      <c r="N29" s="164">
        <f t="shared" si="1"/>
        <v>0</v>
      </c>
      <c r="O29" s="142">
        <f t="shared" si="1"/>
        <v>0</v>
      </c>
      <c r="P29" s="163">
        <f t="shared" si="1"/>
        <v>0</v>
      </c>
      <c r="Q29" s="172">
        <f t="shared" si="1"/>
        <v>0</v>
      </c>
      <c r="R29" s="142">
        <f t="shared" si="1"/>
        <v>0</v>
      </c>
      <c r="S29" s="163">
        <f t="shared" si="1"/>
        <v>0</v>
      </c>
      <c r="T29" s="164">
        <f t="shared" si="1"/>
        <v>0</v>
      </c>
      <c r="W29" s="76" t="s">
        <v>93</v>
      </c>
      <c r="X29" s="74" t="s">
        <v>94</v>
      </c>
      <c r="Y29" s="255" t="s">
        <v>95</v>
      </c>
    </row>
    <row r="30" spans="2:25" ht="13.8" customHeight="1">
      <c r="C30" s="504" t="s">
        <v>220</v>
      </c>
      <c r="D30" s="505"/>
      <c r="E30" s="505"/>
      <c r="F30" s="505"/>
      <c r="G30" s="505"/>
      <c r="H30" s="506"/>
      <c r="I30" s="143">
        <v>0</v>
      </c>
      <c r="J30" s="165">
        <v>0</v>
      </c>
      <c r="K30" s="166">
        <v>0</v>
      </c>
      <c r="L30" s="146">
        <v>0</v>
      </c>
      <c r="M30" s="165">
        <v>0</v>
      </c>
      <c r="N30" s="166">
        <v>0</v>
      </c>
      <c r="O30" s="143">
        <v>0</v>
      </c>
      <c r="P30" s="165">
        <v>0</v>
      </c>
      <c r="Q30" s="173">
        <v>0</v>
      </c>
      <c r="R30" s="143">
        <v>0</v>
      </c>
      <c r="S30" s="165">
        <v>0</v>
      </c>
      <c r="T30" s="166">
        <v>0</v>
      </c>
      <c r="W30" s="77" t="e">
        <f>IF((J30+M30+P30+S30)/(I30+L30+O30+R30)&gt;0.6,"HIBA","OK")</f>
        <v>#DIV/0!</v>
      </c>
      <c r="X30" s="121">
        <v>0.6</v>
      </c>
      <c r="Y30" s="255" t="s">
        <v>79</v>
      </c>
    </row>
    <row r="31" spans="2:25" ht="13.8" customHeight="1">
      <c r="C31" s="507" t="s">
        <v>221</v>
      </c>
      <c r="D31" s="508"/>
      <c r="E31" s="508"/>
      <c r="F31" s="508"/>
      <c r="G31" s="508"/>
      <c r="H31" s="509"/>
      <c r="I31" s="143">
        <v>0</v>
      </c>
      <c r="J31" s="165">
        <v>0</v>
      </c>
      <c r="K31" s="167">
        <v>0</v>
      </c>
      <c r="L31" s="146">
        <v>0</v>
      </c>
      <c r="M31" s="165">
        <v>0</v>
      </c>
      <c r="N31" s="170">
        <v>0</v>
      </c>
      <c r="O31" s="143">
        <v>0</v>
      </c>
      <c r="P31" s="165">
        <v>0</v>
      </c>
      <c r="Q31" s="174">
        <v>0</v>
      </c>
      <c r="R31" s="148">
        <v>0</v>
      </c>
      <c r="S31" s="176">
        <v>0</v>
      </c>
      <c r="T31" s="170">
        <v>0</v>
      </c>
      <c r="W31" s="77" t="e">
        <f>IF((J31+M31+P31+S31)/(I31+L31+O31+R31)&gt;2.6,"HIBA","OK")</f>
        <v>#DIV/0!</v>
      </c>
      <c r="X31" s="121">
        <v>2.6</v>
      </c>
      <c r="Y31" s="255" t="s">
        <v>80</v>
      </c>
    </row>
    <row r="32" spans="2:25" ht="13.8" customHeight="1">
      <c r="C32" s="510" t="s">
        <v>222</v>
      </c>
      <c r="D32" s="511"/>
      <c r="E32" s="511"/>
      <c r="F32" s="511"/>
      <c r="G32" s="511"/>
      <c r="H32" s="511"/>
      <c r="I32" s="143">
        <v>0</v>
      </c>
      <c r="J32" s="165">
        <v>0</v>
      </c>
      <c r="K32" s="167">
        <v>0</v>
      </c>
      <c r="L32" s="146">
        <v>0</v>
      </c>
      <c r="M32" s="165">
        <v>0</v>
      </c>
      <c r="N32" s="170">
        <v>0</v>
      </c>
      <c r="O32" s="143">
        <v>0</v>
      </c>
      <c r="P32" s="165">
        <v>0</v>
      </c>
      <c r="Q32" s="174">
        <v>0</v>
      </c>
      <c r="R32" s="148">
        <v>0</v>
      </c>
      <c r="S32" s="176">
        <v>0</v>
      </c>
      <c r="T32" s="170">
        <v>0</v>
      </c>
      <c r="W32" s="77" t="e">
        <f>IF((J32+M32+P32+S32)/(I32+L32+O32+R32)&gt;10,"HIBA","OK")</f>
        <v>#DIV/0!</v>
      </c>
      <c r="X32" s="121">
        <v>10</v>
      </c>
      <c r="Y32" s="255" t="s">
        <v>81</v>
      </c>
    </row>
    <row r="33" spans="2:25" ht="13.8" customHeight="1">
      <c r="C33" s="507" t="s">
        <v>223</v>
      </c>
      <c r="D33" s="508"/>
      <c r="E33" s="508"/>
      <c r="F33" s="508"/>
      <c r="G33" s="508"/>
      <c r="H33" s="509"/>
      <c r="I33" s="143">
        <v>0</v>
      </c>
      <c r="J33" s="165">
        <v>0</v>
      </c>
      <c r="K33" s="167">
        <v>0</v>
      </c>
      <c r="L33" s="146">
        <v>0</v>
      </c>
      <c r="M33" s="165">
        <v>0</v>
      </c>
      <c r="N33" s="170">
        <v>0</v>
      </c>
      <c r="O33" s="143">
        <v>0</v>
      </c>
      <c r="P33" s="165">
        <v>0</v>
      </c>
      <c r="Q33" s="174">
        <v>0</v>
      </c>
      <c r="R33" s="148">
        <v>0</v>
      </c>
      <c r="S33" s="176">
        <v>0</v>
      </c>
      <c r="T33" s="170">
        <v>0</v>
      </c>
      <c r="W33" s="77" t="e">
        <f>IF((J33+M33+P33+S33)/(I33+L33+O33+R33)&gt;10,"HIBA","OK")</f>
        <v>#DIV/0!</v>
      </c>
      <c r="X33" s="121">
        <v>10</v>
      </c>
      <c r="Y33" s="255" t="s">
        <v>82</v>
      </c>
    </row>
    <row r="34" spans="2:25" ht="13.8" customHeight="1" thickBot="1">
      <c r="C34" s="512" t="s">
        <v>224</v>
      </c>
      <c r="D34" s="513"/>
      <c r="E34" s="513"/>
      <c r="F34" s="513"/>
      <c r="G34" s="513"/>
      <c r="H34" s="514"/>
      <c r="I34" s="144">
        <v>0</v>
      </c>
      <c r="J34" s="168">
        <v>0</v>
      </c>
      <c r="K34" s="169">
        <v>0</v>
      </c>
      <c r="L34" s="147">
        <v>0</v>
      </c>
      <c r="M34" s="168">
        <v>0</v>
      </c>
      <c r="N34" s="171">
        <v>0</v>
      </c>
      <c r="O34" s="144">
        <v>0</v>
      </c>
      <c r="P34" s="168">
        <v>0</v>
      </c>
      <c r="Q34" s="175">
        <v>0</v>
      </c>
      <c r="R34" s="149">
        <v>0</v>
      </c>
      <c r="S34" s="177">
        <v>0</v>
      </c>
      <c r="T34" s="171">
        <v>0</v>
      </c>
      <c r="W34" s="77" t="e">
        <f>IF((J34+M34+P34+S34)/(I34+L34+O34+R34)&gt;0.4,"HIBA","OK")</f>
        <v>#DIV/0!</v>
      </c>
      <c r="X34" s="2">
        <v>0.4</v>
      </c>
      <c r="Y34" s="255" t="s">
        <v>83</v>
      </c>
    </row>
    <row r="35" spans="2:25" ht="20.100000000000001" customHeight="1" thickBot="1">
      <c r="I35" s="255"/>
      <c r="R35" s="2"/>
      <c r="S35" s="2"/>
    </row>
    <row r="36" spans="2:25" ht="16.2" thickBot="1">
      <c r="C36" s="515" t="s">
        <v>41</v>
      </c>
      <c r="D36" s="516"/>
      <c r="E36" s="516"/>
      <c r="F36" s="516"/>
      <c r="G36" s="516"/>
      <c r="H36" s="517"/>
      <c r="I36" s="521" t="s">
        <v>16</v>
      </c>
      <c r="J36" s="522"/>
      <c r="K36" s="523"/>
      <c r="L36" s="521" t="s">
        <v>33</v>
      </c>
      <c r="M36" s="522"/>
      <c r="N36" s="523"/>
      <c r="O36" s="521" t="s">
        <v>11</v>
      </c>
      <c r="P36" s="522"/>
      <c r="Q36" s="522"/>
      <c r="R36" s="521" t="s">
        <v>77</v>
      </c>
      <c r="S36" s="522"/>
      <c r="T36" s="523"/>
      <c r="U36" s="82"/>
    </row>
    <row r="37" spans="2:25">
      <c r="C37" s="518"/>
      <c r="D37" s="519"/>
      <c r="E37" s="519"/>
      <c r="F37" s="519"/>
      <c r="G37" s="519"/>
      <c r="H37" s="520"/>
      <c r="I37" s="524" t="s">
        <v>6</v>
      </c>
      <c r="J37" s="525"/>
      <c r="K37" s="40" t="s">
        <v>1</v>
      </c>
      <c r="L37" s="524" t="s">
        <v>6</v>
      </c>
      <c r="M37" s="525"/>
      <c r="N37" s="40" t="s">
        <v>1</v>
      </c>
      <c r="O37" s="524" t="s">
        <v>6</v>
      </c>
      <c r="P37" s="525"/>
      <c r="Q37" s="40" t="s">
        <v>1</v>
      </c>
      <c r="R37" s="524" t="s">
        <v>6</v>
      </c>
      <c r="S37" s="525"/>
      <c r="T37" s="40" t="s">
        <v>1</v>
      </c>
      <c r="U37" s="78"/>
    </row>
    <row r="38" spans="2:25">
      <c r="C38" s="518"/>
      <c r="D38" s="519"/>
      <c r="E38" s="519"/>
      <c r="F38" s="519"/>
      <c r="G38" s="519"/>
      <c r="H38" s="520"/>
      <c r="I38" s="24" t="s">
        <v>4</v>
      </c>
      <c r="J38" s="39" t="s">
        <v>5</v>
      </c>
      <c r="K38" s="37" t="s">
        <v>7</v>
      </c>
      <c r="L38" s="24" t="s">
        <v>4</v>
      </c>
      <c r="M38" s="39" t="s">
        <v>5</v>
      </c>
      <c r="N38" s="37" t="s">
        <v>7</v>
      </c>
      <c r="O38" s="24" t="s">
        <v>4</v>
      </c>
      <c r="P38" s="39" t="s">
        <v>5</v>
      </c>
      <c r="Q38" s="37" t="s">
        <v>7</v>
      </c>
      <c r="R38" s="24" t="s">
        <v>4</v>
      </c>
      <c r="S38" s="39" t="s">
        <v>5</v>
      </c>
      <c r="T38" s="37" t="s">
        <v>7</v>
      </c>
      <c r="U38" s="78"/>
    </row>
    <row r="39" spans="2:25" ht="13.8" thickBot="1">
      <c r="C39" s="518"/>
      <c r="D39" s="519"/>
      <c r="E39" s="519"/>
      <c r="F39" s="519"/>
      <c r="G39" s="519"/>
      <c r="H39" s="520"/>
      <c r="I39" s="25" t="s">
        <v>2</v>
      </c>
      <c r="J39" s="38" t="s">
        <v>3</v>
      </c>
      <c r="K39" s="23" t="s">
        <v>3</v>
      </c>
      <c r="L39" s="25" t="s">
        <v>2</v>
      </c>
      <c r="M39" s="38" t="s">
        <v>3</v>
      </c>
      <c r="N39" s="23" t="s">
        <v>3</v>
      </c>
      <c r="O39" s="25" t="s">
        <v>2</v>
      </c>
      <c r="P39" s="38" t="s">
        <v>3</v>
      </c>
      <c r="Q39" s="23" t="s">
        <v>3</v>
      </c>
      <c r="R39" s="25" t="s">
        <v>2</v>
      </c>
      <c r="S39" s="38" t="s">
        <v>3</v>
      </c>
      <c r="T39" s="23" t="s">
        <v>3</v>
      </c>
      <c r="U39" s="78"/>
    </row>
    <row r="40" spans="2:25" s="12" customFormat="1" ht="18.899999999999999" customHeight="1" thickBot="1">
      <c r="B40" s="14"/>
      <c r="C40" s="526" t="s">
        <v>42</v>
      </c>
      <c r="D40" s="527"/>
      <c r="E40" s="527"/>
      <c r="F40" s="527"/>
      <c r="G40" s="527"/>
      <c r="H40" s="528"/>
      <c r="I40" s="142">
        <f t="shared" ref="I40:T40" si="2">SUM(I41:I45)</f>
        <v>0</v>
      </c>
      <c r="J40" s="163">
        <f t="shared" si="2"/>
        <v>0</v>
      </c>
      <c r="K40" s="164">
        <f t="shared" si="2"/>
        <v>0</v>
      </c>
      <c r="L40" s="145">
        <f t="shared" si="2"/>
        <v>0</v>
      </c>
      <c r="M40" s="163">
        <f t="shared" si="2"/>
        <v>0</v>
      </c>
      <c r="N40" s="164">
        <f t="shared" si="2"/>
        <v>0</v>
      </c>
      <c r="O40" s="142">
        <f t="shared" si="2"/>
        <v>0</v>
      </c>
      <c r="P40" s="163">
        <f t="shared" si="2"/>
        <v>0</v>
      </c>
      <c r="Q40" s="172">
        <f t="shared" si="2"/>
        <v>0</v>
      </c>
      <c r="R40" s="142">
        <f t="shared" si="2"/>
        <v>0</v>
      </c>
      <c r="S40" s="163">
        <f t="shared" si="2"/>
        <v>0</v>
      </c>
      <c r="T40" s="164">
        <f t="shared" si="2"/>
        <v>0</v>
      </c>
      <c r="U40" s="83"/>
      <c r="W40" s="76" t="s">
        <v>93</v>
      </c>
      <c r="X40" s="74" t="s">
        <v>94</v>
      </c>
      <c r="Y40" s="89" t="s">
        <v>95</v>
      </c>
    </row>
    <row r="41" spans="2:25" s="89" customFormat="1" ht="14.1" customHeight="1">
      <c r="C41" s="504" t="s">
        <v>20</v>
      </c>
      <c r="D41" s="505"/>
      <c r="E41" s="505"/>
      <c r="F41" s="505"/>
      <c r="G41" s="505"/>
      <c r="H41" s="506"/>
      <c r="I41" s="143">
        <v>0</v>
      </c>
      <c r="J41" s="165">
        <v>0</v>
      </c>
      <c r="K41" s="166">
        <v>0</v>
      </c>
      <c r="L41" s="146">
        <v>0</v>
      </c>
      <c r="M41" s="165">
        <v>0</v>
      </c>
      <c r="N41" s="166">
        <v>0</v>
      </c>
      <c r="O41" s="143">
        <v>0</v>
      </c>
      <c r="P41" s="165">
        <v>0</v>
      </c>
      <c r="Q41" s="173">
        <v>0</v>
      </c>
      <c r="R41" s="143">
        <v>0</v>
      </c>
      <c r="S41" s="165">
        <v>0</v>
      </c>
      <c r="T41" s="166">
        <v>0</v>
      </c>
      <c r="U41" s="84"/>
      <c r="W41" s="77" t="e">
        <f>IF((J41+M41+P41+S41)/(I41+L41+O41+R41)&gt;0.6,"HIBA","OK")</f>
        <v>#DIV/0!</v>
      </c>
      <c r="X41" s="121">
        <v>0.6</v>
      </c>
      <c r="Y41" s="89" t="s">
        <v>79</v>
      </c>
    </row>
    <row r="42" spans="2:25" ht="14.1" customHeight="1">
      <c r="C42" s="507" t="s">
        <v>21</v>
      </c>
      <c r="D42" s="508"/>
      <c r="E42" s="508"/>
      <c r="F42" s="508"/>
      <c r="G42" s="508"/>
      <c r="H42" s="509"/>
      <c r="I42" s="143">
        <v>0</v>
      </c>
      <c r="J42" s="165">
        <v>0</v>
      </c>
      <c r="K42" s="167">
        <v>0</v>
      </c>
      <c r="L42" s="150">
        <v>0</v>
      </c>
      <c r="M42" s="176">
        <v>0</v>
      </c>
      <c r="N42" s="170">
        <v>0</v>
      </c>
      <c r="O42" s="148">
        <v>0</v>
      </c>
      <c r="P42" s="176">
        <v>0</v>
      </c>
      <c r="Q42" s="174">
        <v>0</v>
      </c>
      <c r="R42" s="148">
        <v>0</v>
      </c>
      <c r="S42" s="176">
        <v>0</v>
      </c>
      <c r="T42" s="170">
        <v>0</v>
      </c>
      <c r="U42" s="84"/>
      <c r="W42" s="77" t="e">
        <f>IF((J42+M42+P42+S42)/(I42+L42+O42+R42)&gt;2.6,"HIBA","OK")</f>
        <v>#DIV/0!</v>
      </c>
      <c r="X42" s="121">
        <v>2.6</v>
      </c>
      <c r="Y42" s="89" t="s">
        <v>80</v>
      </c>
    </row>
    <row r="43" spans="2:25" ht="14.1" customHeight="1">
      <c r="C43" s="510" t="s">
        <v>22</v>
      </c>
      <c r="D43" s="511"/>
      <c r="E43" s="511"/>
      <c r="F43" s="511"/>
      <c r="G43" s="511"/>
      <c r="H43" s="511"/>
      <c r="I43" s="143">
        <v>0</v>
      </c>
      <c r="J43" s="165">
        <v>0</v>
      </c>
      <c r="K43" s="167">
        <v>0</v>
      </c>
      <c r="L43" s="150">
        <v>0</v>
      </c>
      <c r="M43" s="176">
        <v>0</v>
      </c>
      <c r="N43" s="170">
        <v>0</v>
      </c>
      <c r="O43" s="148">
        <v>0</v>
      </c>
      <c r="P43" s="176">
        <v>0</v>
      </c>
      <c r="Q43" s="174">
        <v>0</v>
      </c>
      <c r="R43" s="148">
        <v>0</v>
      </c>
      <c r="S43" s="176">
        <v>0</v>
      </c>
      <c r="T43" s="170">
        <v>0</v>
      </c>
      <c r="U43" s="84"/>
      <c r="W43" s="77" t="e">
        <f>IF((J43+M43+P43+S43)/(I43+L43+O43+R43)&gt;10,"HIBA","OK")</f>
        <v>#DIV/0!</v>
      </c>
      <c r="X43" s="121">
        <v>10</v>
      </c>
      <c r="Y43" s="89" t="s">
        <v>81</v>
      </c>
    </row>
    <row r="44" spans="2:25" ht="14.1" customHeight="1">
      <c r="C44" s="507" t="s">
        <v>23</v>
      </c>
      <c r="D44" s="508"/>
      <c r="E44" s="508"/>
      <c r="F44" s="508"/>
      <c r="G44" s="508"/>
      <c r="H44" s="509"/>
      <c r="I44" s="143">
        <v>0</v>
      </c>
      <c r="J44" s="165">
        <v>0</v>
      </c>
      <c r="K44" s="167">
        <v>0</v>
      </c>
      <c r="L44" s="150">
        <v>0</v>
      </c>
      <c r="M44" s="176">
        <v>0</v>
      </c>
      <c r="N44" s="170">
        <v>0</v>
      </c>
      <c r="O44" s="148">
        <v>0</v>
      </c>
      <c r="P44" s="176">
        <v>0</v>
      </c>
      <c r="Q44" s="174">
        <v>0</v>
      </c>
      <c r="R44" s="148">
        <v>0</v>
      </c>
      <c r="S44" s="176">
        <v>0</v>
      </c>
      <c r="T44" s="170">
        <v>0</v>
      </c>
      <c r="U44" s="84"/>
      <c r="W44" s="77" t="e">
        <f>IF((J44+M44+P44+S44)/(I44+L44+O44+R44)&gt;10,"HIBA","OK")</f>
        <v>#DIV/0!</v>
      </c>
      <c r="X44" s="121">
        <v>10</v>
      </c>
      <c r="Y44" s="89" t="s">
        <v>82</v>
      </c>
    </row>
    <row r="45" spans="2:25" ht="14.1" customHeight="1" thickBot="1">
      <c r="C45" s="512" t="s">
        <v>24</v>
      </c>
      <c r="D45" s="513"/>
      <c r="E45" s="513"/>
      <c r="F45" s="513"/>
      <c r="G45" s="513"/>
      <c r="H45" s="514"/>
      <c r="I45" s="144">
        <v>0</v>
      </c>
      <c r="J45" s="168">
        <v>0</v>
      </c>
      <c r="K45" s="169">
        <v>0</v>
      </c>
      <c r="L45" s="151">
        <v>0</v>
      </c>
      <c r="M45" s="177">
        <v>0</v>
      </c>
      <c r="N45" s="171">
        <v>0</v>
      </c>
      <c r="O45" s="149">
        <v>0</v>
      </c>
      <c r="P45" s="177">
        <v>0</v>
      </c>
      <c r="Q45" s="175">
        <v>0</v>
      </c>
      <c r="R45" s="149">
        <v>0</v>
      </c>
      <c r="S45" s="177">
        <v>0</v>
      </c>
      <c r="T45" s="171">
        <v>0</v>
      </c>
      <c r="U45" s="84"/>
      <c r="W45" s="77" t="e">
        <f>IF((J45+M45+P45+S45)/(I45+L45+O45+R45)&gt;0.4,"HIBA","OK")</f>
        <v>#DIV/0!</v>
      </c>
      <c r="X45" s="2">
        <v>0.4</v>
      </c>
      <c r="Y45" s="89" t="s">
        <v>83</v>
      </c>
    </row>
    <row r="46" spans="2:25" ht="20.100000000000001" customHeight="1" thickBot="1">
      <c r="R46" s="2"/>
      <c r="S46" s="2"/>
    </row>
    <row r="47" spans="2:25" ht="16.2" thickBot="1">
      <c r="C47" s="515" t="s">
        <v>0</v>
      </c>
      <c r="D47" s="516"/>
      <c r="E47" s="516"/>
      <c r="F47" s="516"/>
      <c r="G47" s="516"/>
      <c r="H47" s="517"/>
      <c r="I47" s="521" t="s">
        <v>16</v>
      </c>
      <c r="J47" s="522"/>
      <c r="K47" s="523"/>
      <c r="L47" s="521" t="s">
        <v>33</v>
      </c>
      <c r="M47" s="522"/>
      <c r="N47" s="523"/>
      <c r="O47" s="521" t="s">
        <v>11</v>
      </c>
      <c r="P47" s="522"/>
      <c r="Q47" s="523"/>
      <c r="R47" s="521" t="s">
        <v>77</v>
      </c>
      <c r="S47" s="522"/>
      <c r="T47" s="523"/>
      <c r="U47" s="82"/>
    </row>
    <row r="48" spans="2:25">
      <c r="C48" s="518"/>
      <c r="D48" s="519"/>
      <c r="E48" s="519"/>
      <c r="F48" s="519"/>
      <c r="G48" s="519"/>
      <c r="H48" s="520"/>
      <c r="I48" s="534" t="s">
        <v>6</v>
      </c>
      <c r="J48" s="535"/>
      <c r="K48" s="40" t="s">
        <v>1</v>
      </c>
      <c r="L48" s="534" t="s">
        <v>6</v>
      </c>
      <c r="M48" s="535"/>
      <c r="N48" s="40" t="s">
        <v>1</v>
      </c>
      <c r="O48" s="534" t="s">
        <v>6</v>
      </c>
      <c r="P48" s="535"/>
      <c r="Q48" s="40" t="s">
        <v>1</v>
      </c>
      <c r="R48" s="534" t="s">
        <v>6</v>
      </c>
      <c r="S48" s="535"/>
      <c r="T48" s="40" t="s">
        <v>1</v>
      </c>
      <c r="U48" s="78"/>
    </row>
    <row r="49" spans="2:25">
      <c r="C49" s="518"/>
      <c r="D49" s="519"/>
      <c r="E49" s="519"/>
      <c r="F49" s="519"/>
      <c r="G49" s="519"/>
      <c r="H49" s="520"/>
      <c r="I49" s="24" t="s">
        <v>4</v>
      </c>
      <c r="J49" s="39" t="s">
        <v>5</v>
      </c>
      <c r="K49" s="37" t="s">
        <v>7</v>
      </c>
      <c r="L49" s="24" t="s">
        <v>4</v>
      </c>
      <c r="M49" s="39" t="s">
        <v>5</v>
      </c>
      <c r="N49" s="37" t="s">
        <v>7</v>
      </c>
      <c r="O49" s="24" t="s">
        <v>4</v>
      </c>
      <c r="P49" s="39" t="s">
        <v>5</v>
      </c>
      <c r="Q49" s="37" t="s">
        <v>7</v>
      </c>
      <c r="R49" s="24" t="s">
        <v>4</v>
      </c>
      <c r="S49" s="39" t="s">
        <v>5</v>
      </c>
      <c r="T49" s="37" t="s">
        <v>7</v>
      </c>
      <c r="U49" s="78"/>
    </row>
    <row r="50" spans="2:25" ht="13.8" thickBot="1">
      <c r="C50" s="531"/>
      <c r="D50" s="532"/>
      <c r="E50" s="532"/>
      <c r="F50" s="532"/>
      <c r="G50" s="532"/>
      <c r="H50" s="533"/>
      <c r="I50" s="25" t="s">
        <v>2</v>
      </c>
      <c r="J50" s="38" t="s">
        <v>3</v>
      </c>
      <c r="K50" s="23" t="s">
        <v>3</v>
      </c>
      <c r="L50" s="25" t="s">
        <v>2</v>
      </c>
      <c r="M50" s="38" t="s">
        <v>3</v>
      </c>
      <c r="N50" s="23" t="s">
        <v>3</v>
      </c>
      <c r="O50" s="25" t="s">
        <v>2</v>
      </c>
      <c r="P50" s="38" t="s">
        <v>3</v>
      </c>
      <c r="Q50" s="23" t="s">
        <v>3</v>
      </c>
      <c r="R50" s="25" t="s">
        <v>2</v>
      </c>
      <c r="S50" s="38" t="s">
        <v>3</v>
      </c>
      <c r="T50" s="23" t="s">
        <v>3</v>
      </c>
      <c r="U50" s="78"/>
    </row>
    <row r="51" spans="2:25" s="12" customFormat="1" ht="18.899999999999999" customHeight="1" thickBot="1">
      <c r="C51" s="526" t="s">
        <v>142</v>
      </c>
      <c r="D51" s="527"/>
      <c r="E51" s="527"/>
      <c r="F51" s="527"/>
      <c r="G51" s="527"/>
      <c r="H51" s="528"/>
      <c r="I51" s="142">
        <f t="shared" ref="I51:T51" si="3">SUM(I52:I56)</f>
        <v>0</v>
      </c>
      <c r="J51" s="163">
        <f t="shared" si="3"/>
        <v>0</v>
      </c>
      <c r="K51" s="172">
        <f t="shared" si="3"/>
        <v>0</v>
      </c>
      <c r="L51" s="142">
        <f t="shared" si="3"/>
        <v>0</v>
      </c>
      <c r="M51" s="163">
        <f>SUM(M52:M56)</f>
        <v>0</v>
      </c>
      <c r="N51" s="172">
        <f>SUM(N52:N56)</f>
        <v>0</v>
      </c>
      <c r="O51" s="142">
        <f t="shared" si="3"/>
        <v>0</v>
      </c>
      <c r="P51" s="163">
        <f>SUM(P52:P56)</f>
        <v>0</v>
      </c>
      <c r="Q51" s="172">
        <f t="shared" si="3"/>
        <v>0</v>
      </c>
      <c r="R51" s="142">
        <f t="shared" si="3"/>
        <v>0</v>
      </c>
      <c r="S51" s="163">
        <f t="shared" si="3"/>
        <v>0</v>
      </c>
      <c r="T51" s="164">
        <f t="shared" si="3"/>
        <v>0</v>
      </c>
      <c r="U51" s="83"/>
      <c r="W51" s="76" t="s">
        <v>93</v>
      </c>
      <c r="X51" s="74" t="s">
        <v>94</v>
      </c>
      <c r="Y51" s="89" t="s">
        <v>95</v>
      </c>
    </row>
    <row r="52" spans="2:25" ht="14.1" customHeight="1">
      <c r="C52" s="542" t="s">
        <v>25</v>
      </c>
      <c r="D52" s="543"/>
      <c r="E52" s="543"/>
      <c r="F52" s="543"/>
      <c r="G52" s="543"/>
      <c r="H52" s="544"/>
      <c r="I52" s="143">
        <v>0</v>
      </c>
      <c r="J52" s="165">
        <v>0</v>
      </c>
      <c r="K52" s="173">
        <v>0</v>
      </c>
      <c r="L52" s="143">
        <v>0</v>
      </c>
      <c r="M52" s="165">
        <v>0</v>
      </c>
      <c r="N52" s="173">
        <v>0</v>
      </c>
      <c r="O52" s="143">
        <v>0</v>
      </c>
      <c r="P52" s="165">
        <v>0</v>
      </c>
      <c r="Q52" s="173">
        <v>0</v>
      </c>
      <c r="R52" s="143">
        <v>0</v>
      </c>
      <c r="S52" s="165">
        <v>0</v>
      </c>
      <c r="T52" s="166">
        <v>0</v>
      </c>
      <c r="U52" s="84"/>
      <c r="W52" s="77" t="e">
        <f>IF((J52+M52+P52+S52)/(I52+L52+O52+R52)&gt;0.6,"HIBA","OK")</f>
        <v>#DIV/0!</v>
      </c>
      <c r="X52" s="121">
        <v>0.6</v>
      </c>
      <c r="Y52" s="89" t="s">
        <v>79</v>
      </c>
    </row>
    <row r="53" spans="2:25" ht="14.1" customHeight="1">
      <c r="C53" s="507" t="s">
        <v>26</v>
      </c>
      <c r="D53" s="508"/>
      <c r="E53" s="508"/>
      <c r="F53" s="508"/>
      <c r="G53" s="508"/>
      <c r="H53" s="509"/>
      <c r="I53" s="143">
        <v>0</v>
      </c>
      <c r="J53" s="165">
        <v>0</v>
      </c>
      <c r="K53" s="178">
        <v>0</v>
      </c>
      <c r="L53" s="148">
        <v>0</v>
      </c>
      <c r="M53" s="176">
        <v>0</v>
      </c>
      <c r="N53" s="174">
        <v>0</v>
      </c>
      <c r="O53" s="148">
        <v>0</v>
      </c>
      <c r="P53" s="176">
        <v>0</v>
      </c>
      <c r="Q53" s="174">
        <v>0</v>
      </c>
      <c r="R53" s="148">
        <v>0</v>
      </c>
      <c r="S53" s="176">
        <v>0</v>
      </c>
      <c r="T53" s="170">
        <v>0</v>
      </c>
      <c r="U53" s="84"/>
      <c r="W53" s="77" t="e">
        <f>IF((J53+M53+P53+S53)/(I53+L53+O53+R53)&gt;1.43,"HIBA","OK")</f>
        <v>#DIV/0!</v>
      </c>
      <c r="X53" s="41">
        <v>1.43</v>
      </c>
      <c r="Y53" s="89" t="s">
        <v>80</v>
      </c>
    </row>
    <row r="54" spans="2:25" ht="14.1" customHeight="1">
      <c r="C54" s="510" t="s">
        <v>27</v>
      </c>
      <c r="D54" s="511"/>
      <c r="E54" s="511"/>
      <c r="F54" s="511"/>
      <c r="G54" s="511"/>
      <c r="H54" s="511"/>
      <c r="I54" s="143">
        <v>0</v>
      </c>
      <c r="J54" s="165">
        <v>0</v>
      </c>
      <c r="K54" s="178">
        <v>0</v>
      </c>
      <c r="L54" s="148">
        <v>0</v>
      </c>
      <c r="M54" s="176">
        <v>0</v>
      </c>
      <c r="N54" s="174">
        <v>0</v>
      </c>
      <c r="O54" s="148">
        <v>0</v>
      </c>
      <c r="P54" s="176">
        <v>0</v>
      </c>
      <c r="Q54" s="174">
        <v>0</v>
      </c>
      <c r="R54" s="148">
        <v>0</v>
      </c>
      <c r="S54" s="176">
        <v>0</v>
      </c>
      <c r="T54" s="170">
        <v>0</v>
      </c>
      <c r="U54" s="84"/>
      <c r="W54" s="77" t="e">
        <f>IF((J54+M54+P54+S54)/(I54+L54+O54+R54)&gt;2.2,"HIBA","OK")</f>
        <v>#DIV/0!</v>
      </c>
      <c r="X54" s="41">
        <v>2.2000000000000002</v>
      </c>
      <c r="Y54" s="89" t="s">
        <v>81</v>
      </c>
    </row>
    <row r="55" spans="2:25" ht="14.1" customHeight="1">
      <c r="C55" s="507" t="s">
        <v>28</v>
      </c>
      <c r="D55" s="508"/>
      <c r="E55" s="508"/>
      <c r="F55" s="508"/>
      <c r="G55" s="508"/>
      <c r="H55" s="509"/>
      <c r="I55" s="143">
        <v>0</v>
      </c>
      <c r="J55" s="165">
        <v>0</v>
      </c>
      <c r="K55" s="178">
        <v>0</v>
      </c>
      <c r="L55" s="148">
        <v>0</v>
      </c>
      <c r="M55" s="176">
        <v>0</v>
      </c>
      <c r="N55" s="174">
        <v>0</v>
      </c>
      <c r="O55" s="148">
        <v>0</v>
      </c>
      <c r="P55" s="176">
        <v>0</v>
      </c>
      <c r="Q55" s="174">
        <v>0</v>
      </c>
      <c r="R55" s="148">
        <v>0</v>
      </c>
      <c r="S55" s="176">
        <v>0</v>
      </c>
      <c r="T55" s="170">
        <v>0</v>
      </c>
      <c r="U55" s="84"/>
      <c r="W55" s="77" t="e">
        <f>IF((J55+M55+P55+S55)/(I55+L55+O55+R55)&gt;2.75,"HIBA","OK")</f>
        <v>#DIV/0!</v>
      </c>
      <c r="X55" s="41">
        <v>2.75</v>
      </c>
      <c r="Y55" s="89" t="s">
        <v>82</v>
      </c>
    </row>
    <row r="56" spans="2:25" ht="14.1" customHeight="1" thickBot="1">
      <c r="C56" s="512" t="s">
        <v>29</v>
      </c>
      <c r="D56" s="513"/>
      <c r="E56" s="513"/>
      <c r="F56" s="513"/>
      <c r="G56" s="513"/>
      <c r="H56" s="514"/>
      <c r="I56" s="144">
        <v>0</v>
      </c>
      <c r="J56" s="168">
        <v>0</v>
      </c>
      <c r="K56" s="175">
        <v>0</v>
      </c>
      <c r="L56" s="149">
        <v>0</v>
      </c>
      <c r="M56" s="177">
        <v>0</v>
      </c>
      <c r="N56" s="175">
        <v>0</v>
      </c>
      <c r="O56" s="149">
        <v>0</v>
      </c>
      <c r="P56" s="177">
        <v>0</v>
      </c>
      <c r="Q56" s="175">
        <v>0</v>
      </c>
      <c r="R56" s="149">
        <v>0</v>
      </c>
      <c r="S56" s="177">
        <v>0</v>
      </c>
      <c r="T56" s="171">
        <v>0</v>
      </c>
      <c r="U56" s="84"/>
      <c r="W56" s="77" t="e">
        <f>IF((J56+M56+P56+S56)/(I56+L56+O56+R56)&gt;0.4,"HIBA","OK")</f>
        <v>#DIV/0!</v>
      </c>
      <c r="X56" s="2">
        <v>0.4</v>
      </c>
      <c r="Y56" s="89" t="s">
        <v>83</v>
      </c>
    </row>
    <row r="57" spans="2:25" ht="20.100000000000001" customHeight="1" thickBot="1">
      <c r="R57" s="2"/>
      <c r="S57" s="2"/>
    </row>
    <row r="58" spans="2:25" ht="16.2" thickBot="1">
      <c r="C58" s="515" t="s">
        <v>301</v>
      </c>
      <c r="D58" s="516"/>
      <c r="E58" s="516"/>
      <c r="F58" s="516"/>
      <c r="G58" s="516"/>
      <c r="H58" s="517"/>
      <c r="I58" s="521" t="s">
        <v>16</v>
      </c>
      <c r="J58" s="522"/>
      <c r="K58" s="523"/>
      <c r="L58" s="521" t="s">
        <v>33</v>
      </c>
      <c r="M58" s="522"/>
      <c r="N58" s="523"/>
      <c r="O58" s="521" t="s">
        <v>11</v>
      </c>
      <c r="P58" s="522"/>
      <c r="Q58" s="522"/>
      <c r="R58" s="521" t="s">
        <v>77</v>
      </c>
      <c r="S58" s="522"/>
      <c r="T58" s="523"/>
      <c r="U58" s="82"/>
    </row>
    <row r="59" spans="2:25">
      <c r="C59" s="518"/>
      <c r="D59" s="519"/>
      <c r="E59" s="519"/>
      <c r="F59" s="519"/>
      <c r="G59" s="519"/>
      <c r="H59" s="520"/>
      <c r="I59" s="524" t="s">
        <v>6</v>
      </c>
      <c r="J59" s="525"/>
      <c r="K59" s="40" t="s">
        <v>1</v>
      </c>
      <c r="L59" s="524" t="s">
        <v>6</v>
      </c>
      <c r="M59" s="525"/>
      <c r="N59" s="40" t="s">
        <v>1</v>
      </c>
      <c r="O59" s="524" t="s">
        <v>6</v>
      </c>
      <c r="P59" s="525"/>
      <c r="Q59" s="40" t="s">
        <v>1</v>
      </c>
      <c r="R59" s="524" t="s">
        <v>6</v>
      </c>
      <c r="S59" s="525"/>
      <c r="T59" s="40" t="s">
        <v>1</v>
      </c>
      <c r="U59" s="78"/>
    </row>
    <row r="60" spans="2:25">
      <c r="C60" s="518"/>
      <c r="D60" s="519"/>
      <c r="E60" s="519"/>
      <c r="F60" s="519"/>
      <c r="G60" s="519"/>
      <c r="H60" s="520"/>
      <c r="I60" s="24" t="s">
        <v>4</v>
      </c>
      <c r="J60" s="39" t="s">
        <v>5</v>
      </c>
      <c r="K60" s="37" t="s">
        <v>7</v>
      </c>
      <c r="L60" s="24" t="s">
        <v>4</v>
      </c>
      <c r="M60" s="39" t="s">
        <v>5</v>
      </c>
      <c r="N60" s="37" t="s">
        <v>7</v>
      </c>
      <c r="O60" s="24" t="s">
        <v>4</v>
      </c>
      <c r="P60" s="39" t="s">
        <v>5</v>
      </c>
      <c r="Q60" s="37" t="s">
        <v>7</v>
      </c>
      <c r="R60" s="24" t="s">
        <v>4</v>
      </c>
      <c r="S60" s="39" t="s">
        <v>5</v>
      </c>
      <c r="T60" s="37" t="s">
        <v>7</v>
      </c>
      <c r="U60" s="78"/>
    </row>
    <row r="61" spans="2:25" ht="13.8" thickBot="1">
      <c r="C61" s="518"/>
      <c r="D61" s="519"/>
      <c r="E61" s="519"/>
      <c r="F61" s="519"/>
      <c r="G61" s="519"/>
      <c r="H61" s="520"/>
      <c r="I61" s="25" t="s">
        <v>2</v>
      </c>
      <c r="J61" s="38" t="s">
        <v>3</v>
      </c>
      <c r="K61" s="23" t="s">
        <v>3</v>
      </c>
      <c r="L61" s="25" t="s">
        <v>2</v>
      </c>
      <c r="M61" s="38" t="s">
        <v>3</v>
      </c>
      <c r="N61" s="23" t="s">
        <v>3</v>
      </c>
      <c r="O61" s="25" t="s">
        <v>2</v>
      </c>
      <c r="P61" s="38" t="s">
        <v>3</v>
      </c>
      <c r="Q61" s="23" t="s">
        <v>3</v>
      </c>
      <c r="R61" s="25" t="s">
        <v>2</v>
      </c>
      <c r="S61" s="38" t="s">
        <v>3</v>
      </c>
      <c r="T61" s="23" t="s">
        <v>3</v>
      </c>
      <c r="U61" s="78"/>
    </row>
    <row r="62" spans="2:25" ht="18.75" customHeight="1" thickBot="1">
      <c r="B62" s="15"/>
      <c r="C62" s="526" t="s">
        <v>43</v>
      </c>
      <c r="D62" s="527"/>
      <c r="E62" s="527"/>
      <c r="F62" s="527"/>
      <c r="G62" s="527"/>
      <c r="H62" s="528"/>
      <c r="I62" s="142">
        <f>SUM(I63:I67)</f>
        <v>0</v>
      </c>
      <c r="J62" s="163">
        <f>SUM(J63:J67)</f>
        <v>0</v>
      </c>
      <c r="K62" s="164">
        <f t="shared" ref="K62:T62" si="4">SUM(K63:K67)</f>
        <v>0</v>
      </c>
      <c r="L62" s="142">
        <f>SUM(L63:L67)</f>
        <v>0</v>
      </c>
      <c r="M62" s="163">
        <f t="shared" si="4"/>
        <v>0</v>
      </c>
      <c r="N62" s="164">
        <f t="shared" si="4"/>
        <v>0</v>
      </c>
      <c r="O62" s="142">
        <f t="shared" si="4"/>
        <v>0</v>
      </c>
      <c r="P62" s="163">
        <f t="shared" si="4"/>
        <v>0</v>
      </c>
      <c r="Q62" s="164">
        <f t="shared" si="4"/>
        <v>0</v>
      </c>
      <c r="R62" s="142">
        <f t="shared" si="4"/>
        <v>0</v>
      </c>
      <c r="S62" s="163">
        <f t="shared" si="4"/>
        <v>0</v>
      </c>
      <c r="T62" s="164">
        <f t="shared" si="4"/>
        <v>0</v>
      </c>
      <c r="U62" s="83"/>
      <c r="W62" s="76" t="s">
        <v>93</v>
      </c>
      <c r="X62" s="74" t="s">
        <v>94</v>
      </c>
      <c r="Y62" s="89" t="s">
        <v>95</v>
      </c>
    </row>
    <row r="63" spans="2:25" ht="14.1" customHeight="1">
      <c r="C63" s="542" t="s">
        <v>36</v>
      </c>
      <c r="D63" s="543"/>
      <c r="E63" s="543"/>
      <c r="F63" s="543"/>
      <c r="G63" s="543"/>
      <c r="H63" s="544"/>
      <c r="I63" s="143">
        <v>0</v>
      </c>
      <c r="J63" s="165">
        <v>0</v>
      </c>
      <c r="K63" s="180">
        <v>0</v>
      </c>
      <c r="L63" s="152">
        <v>0</v>
      </c>
      <c r="M63" s="179">
        <v>0</v>
      </c>
      <c r="N63" s="180">
        <v>0</v>
      </c>
      <c r="O63" s="152">
        <v>0</v>
      </c>
      <c r="P63" s="179">
        <v>0</v>
      </c>
      <c r="Q63" s="180">
        <v>0</v>
      </c>
      <c r="R63" s="152">
        <v>0</v>
      </c>
      <c r="S63" s="179">
        <v>0</v>
      </c>
      <c r="T63" s="180">
        <v>0</v>
      </c>
      <c r="U63" s="84"/>
      <c r="W63" s="77" t="e">
        <f>IF((J63+M63+P63+S63)/(I63+L63+O63+R63)&gt;0.6,"HIBA","OK")</f>
        <v>#DIV/0!</v>
      </c>
      <c r="X63" s="41">
        <v>0.6</v>
      </c>
      <c r="Y63" s="89" t="s">
        <v>79</v>
      </c>
    </row>
    <row r="64" spans="2:25" ht="14.1" customHeight="1">
      <c r="C64" s="507" t="s">
        <v>37</v>
      </c>
      <c r="D64" s="508"/>
      <c r="E64" s="508"/>
      <c r="F64" s="508"/>
      <c r="G64" s="508"/>
      <c r="H64" s="509"/>
      <c r="I64" s="143">
        <v>0</v>
      </c>
      <c r="J64" s="165">
        <v>0</v>
      </c>
      <c r="K64" s="167">
        <v>0</v>
      </c>
      <c r="L64" s="153">
        <v>0</v>
      </c>
      <c r="M64" s="181">
        <v>0</v>
      </c>
      <c r="N64" s="167">
        <v>0</v>
      </c>
      <c r="O64" s="153">
        <v>0</v>
      </c>
      <c r="P64" s="179">
        <v>0</v>
      </c>
      <c r="Q64" s="167">
        <v>0</v>
      </c>
      <c r="R64" s="153">
        <v>0</v>
      </c>
      <c r="S64" s="181">
        <v>0</v>
      </c>
      <c r="T64" s="167">
        <v>0</v>
      </c>
      <c r="U64" s="84"/>
      <c r="W64" s="77" t="e">
        <f>IF((J64+M64+P64+S64)/(I64+L64+O64+R64)&gt;1.43,"HIBA","OK")</f>
        <v>#DIV/0!</v>
      </c>
      <c r="X64" s="41">
        <v>1.43</v>
      </c>
      <c r="Y64" s="89" t="s">
        <v>80</v>
      </c>
    </row>
    <row r="65" spans="3:25" ht="14.1" customHeight="1">
      <c r="C65" s="510" t="s">
        <v>38</v>
      </c>
      <c r="D65" s="511"/>
      <c r="E65" s="511"/>
      <c r="F65" s="511"/>
      <c r="G65" s="511"/>
      <c r="H65" s="511"/>
      <c r="I65" s="143">
        <v>0</v>
      </c>
      <c r="J65" s="165">
        <v>0</v>
      </c>
      <c r="K65" s="167">
        <v>0</v>
      </c>
      <c r="L65" s="153">
        <v>0</v>
      </c>
      <c r="M65" s="181">
        <v>0</v>
      </c>
      <c r="N65" s="167">
        <v>0</v>
      </c>
      <c r="O65" s="153">
        <v>0</v>
      </c>
      <c r="P65" s="179">
        <v>0</v>
      </c>
      <c r="Q65" s="167">
        <v>0</v>
      </c>
      <c r="R65" s="153">
        <v>0</v>
      </c>
      <c r="S65" s="181">
        <v>0</v>
      </c>
      <c r="T65" s="167">
        <v>0</v>
      </c>
      <c r="U65" s="84"/>
      <c r="W65" s="77" t="e">
        <f>IF((J65+M65+P65+S65)/(I65+L65+O65+R65)&gt;2.2,"HIBA","OK")</f>
        <v>#DIV/0!</v>
      </c>
      <c r="X65" s="41">
        <v>2.2000000000000002</v>
      </c>
      <c r="Y65" s="89" t="s">
        <v>81</v>
      </c>
    </row>
    <row r="66" spans="3:25" ht="14.1" customHeight="1">
      <c r="C66" s="507" t="s">
        <v>39</v>
      </c>
      <c r="D66" s="508"/>
      <c r="E66" s="508"/>
      <c r="F66" s="508"/>
      <c r="G66" s="508"/>
      <c r="H66" s="509"/>
      <c r="I66" s="143">
        <v>0</v>
      </c>
      <c r="J66" s="165">
        <v>0</v>
      </c>
      <c r="K66" s="167">
        <v>0</v>
      </c>
      <c r="L66" s="153">
        <v>0</v>
      </c>
      <c r="M66" s="181">
        <v>0</v>
      </c>
      <c r="N66" s="167">
        <v>0</v>
      </c>
      <c r="O66" s="153">
        <v>0</v>
      </c>
      <c r="P66" s="179">
        <v>0</v>
      </c>
      <c r="Q66" s="167">
        <v>0</v>
      </c>
      <c r="R66" s="153">
        <v>0</v>
      </c>
      <c r="S66" s="181">
        <v>0</v>
      </c>
      <c r="T66" s="167">
        <v>0</v>
      </c>
      <c r="U66" s="84"/>
      <c r="W66" s="77" t="e">
        <f>IF((J66+M66+P66+S66)/(I66+L66+O66+R66)&gt;2.75,"HIBA","OK")</f>
        <v>#DIV/0!</v>
      </c>
      <c r="X66" s="41">
        <v>2.75</v>
      </c>
      <c r="Y66" s="89" t="s">
        <v>82</v>
      </c>
    </row>
    <row r="67" spans="3:25" ht="14.1" customHeight="1" thickBot="1">
      <c r="C67" s="512" t="s">
        <v>40</v>
      </c>
      <c r="D67" s="513"/>
      <c r="E67" s="513"/>
      <c r="F67" s="513"/>
      <c r="G67" s="513"/>
      <c r="H67" s="514"/>
      <c r="I67" s="144">
        <v>0</v>
      </c>
      <c r="J67" s="168">
        <v>0</v>
      </c>
      <c r="K67" s="169">
        <v>0</v>
      </c>
      <c r="L67" s="154">
        <v>0</v>
      </c>
      <c r="M67" s="182">
        <v>0</v>
      </c>
      <c r="N67" s="169">
        <v>0</v>
      </c>
      <c r="O67" s="154">
        <v>0</v>
      </c>
      <c r="P67" s="183">
        <v>0</v>
      </c>
      <c r="Q67" s="169">
        <v>0</v>
      </c>
      <c r="R67" s="154">
        <v>0</v>
      </c>
      <c r="S67" s="182">
        <v>0</v>
      </c>
      <c r="T67" s="169">
        <v>0</v>
      </c>
      <c r="U67" s="84"/>
      <c r="W67" s="77" t="e">
        <f>IF((J67+M67+P67+S67)/(I67+L67+O67+R67)&gt;0.4,"HIBA","OK")</f>
        <v>#DIV/0!</v>
      </c>
      <c r="X67" s="2">
        <v>0.4</v>
      </c>
      <c r="Y67" s="89" t="s">
        <v>83</v>
      </c>
    </row>
    <row r="68" spans="3:25" ht="19.5" customHeight="1">
      <c r="C68" s="90" t="s">
        <v>302</v>
      </c>
      <c r="R68" s="2"/>
      <c r="S68" s="2"/>
    </row>
    <row r="69" spans="3:25" ht="9.75" customHeight="1" thickBot="1">
      <c r="R69" s="2"/>
      <c r="S69" s="2"/>
    </row>
    <row r="70" spans="3:25" ht="20.25" customHeight="1" thickBot="1">
      <c r="C70" s="515" t="s">
        <v>32</v>
      </c>
      <c r="D70" s="516"/>
      <c r="E70" s="516"/>
      <c r="F70" s="516"/>
      <c r="G70" s="516"/>
      <c r="H70" s="517"/>
      <c r="I70" s="521" t="s">
        <v>16</v>
      </c>
      <c r="J70" s="522"/>
      <c r="K70" s="523"/>
      <c r="L70" s="521" t="s">
        <v>33</v>
      </c>
      <c r="M70" s="522"/>
      <c r="N70" s="523"/>
      <c r="O70" s="521" t="s">
        <v>11</v>
      </c>
      <c r="P70" s="522"/>
      <c r="Q70" s="523"/>
      <c r="R70" s="521" t="s">
        <v>77</v>
      </c>
      <c r="S70" s="522"/>
      <c r="T70" s="523"/>
      <c r="U70" s="82"/>
    </row>
    <row r="71" spans="3:25">
      <c r="C71" s="518"/>
      <c r="D71" s="519"/>
      <c r="E71" s="519"/>
      <c r="F71" s="519"/>
      <c r="G71" s="519"/>
      <c r="H71" s="520"/>
      <c r="I71" s="524" t="s">
        <v>6</v>
      </c>
      <c r="J71" s="525"/>
      <c r="K71" s="40" t="s">
        <v>1</v>
      </c>
      <c r="L71" s="534" t="s">
        <v>6</v>
      </c>
      <c r="M71" s="535"/>
      <c r="N71" s="40" t="s">
        <v>1</v>
      </c>
      <c r="O71" s="534" t="s">
        <v>6</v>
      </c>
      <c r="P71" s="535"/>
      <c r="Q71" s="40" t="s">
        <v>1</v>
      </c>
      <c r="R71" s="534" t="s">
        <v>6</v>
      </c>
      <c r="S71" s="535"/>
      <c r="T71" s="40" t="s">
        <v>1</v>
      </c>
      <c r="U71" s="78"/>
    </row>
    <row r="72" spans="3:25">
      <c r="C72" s="518"/>
      <c r="D72" s="519"/>
      <c r="E72" s="519"/>
      <c r="F72" s="519"/>
      <c r="G72" s="519"/>
      <c r="H72" s="520"/>
      <c r="I72" s="24" t="s">
        <v>4</v>
      </c>
      <c r="J72" s="39" t="s">
        <v>5</v>
      </c>
      <c r="K72" s="37" t="s">
        <v>7</v>
      </c>
      <c r="L72" s="24" t="s">
        <v>4</v>
      </c>
      <c r="M72" s="39" t="s">
        <v>5</v>
      </c>
      <c r="N72" s="37" t="s">
        <v>7</v>
      </c>
      <c r="O72" s="24" t="s">
        <v>4</v>
      </c>
      <c r="P72" s="39" t="s">
        <v>5</v>
      </c>
      <c r="Q72" s="37" t="s">
        <v>7</v>
      </c>
      <c r="R72" s="24" t="s">
        <v>4</v>
      </c>
      <c r="S72" s="39" t="s">
        <v>5</v>
      </c>
      <c r="T72" s="37" t="s">
        <v>7</v>
      </c>
      <c r="U72" s="78"/>
    </row>
    <row r="73" spans="3:25" ht="13.8" thickBot="1">
      <c r="C73" s="531"/>
      <c r="D73" s="532"/>
      <c r="E73" s="532"/>
      <c r="F73" s="532"/>
      <c r="G73" s="532"/>
      <c r="H73" s="533"/>
      <c r="I73" s="25" t="s">
        <v>2</v>
      </c>
      <c r="J73" s="38" t="s">
        <v>3</v>
      </c>
      <c r="K73" s="23" t="s">
        <v>3</v>
      </c>
      <c r="L73" s="25" t="s">
        <v>2</v>
      </c>
      <c r="M73" s="38" t="s">
        <v>3</v>
      </c>
      <c r="N73" s="23" t="s">
        <v>3</v>
      </c>
      <c r="O73" s="25" t="s">
        <v>2</v>
      </c>
      <c r="P73" s="38" t="s">
        <v>3</v>
      </c>
      <c r="Q73" s="23" t="s">
        <v>3</v>
      </c>
      <c r="R73" s="25" t="s">
        <v>2</v>
      </c>
      <c r="S73" s="38" t="s">
        <v>3</v>
      </c>
      <c r="T73" s="23" t="s">
        <v>3</v>
      </c>
      <c r="U73" s="78"/>
    </row>
    <row r="74" spans="3:25" ht="24" customHeight="1" thickBot="1">
      <c r="C74" s="526" t="s">
        <v>128</v>
      </c>
      <c r="D74" s="527"/>
      <c r="E74" s="527"/>
      <c r="F74" s="527"/>
      <c r="G74" s="527"/>
      <c r="H74" s="528"/>
      <c r="I74" s="142">
        <f t="shared" ref="I74:T74" si="5">SUM(I75:I79)</f>
        <v>0</v>
      </c>
      <c r="J74" s="163">
        <f t="shared" si="5"/>
        <v>0</v>
      </c>
      <c r="K74" s="164">
        <f t="shared" si="5"/>
        <v>0</v>
      </c>
      <c r="L74" s="142">
        <f t="shared" si="5"/>
        <v>0</v>
      </c>
      <c r="M74" s="163">
        <f t="shared" si="5"/>
        <v>0</v>
      </c>
      <c r="N74" s="164">
        <f t="shared" si="5"/>
        <v>0</v>
      </c>
      <c r="O74" s="142">
        <f t="shared" si="5"/>
        <v>0</v>
      </c>
      <c r="P74" s="163">
        <f t="shared" si="5"/>
        <v>0</v>
      </c>
      <c r="Q74" s="164">
        <f t="shared" si="5"/>
        <v>0</v>
      </c>
      <c r="R74" s="142">
        <f t="shared" si="5"/>
        <v>0</v>
      </c>
      <c r="S74" s="163">
        <f t="shared" si="5"/>
        <v>0</v>
      </c>
      <c r="T74" s="164">
        <f t="shared" si="5"/>
        <v>0</v>
      </c>
      <c r="U74" s="83"/>
    </row>
    <row r="75" spans="3:25" ht="14.1" customHeight="1">
      <c r="C75" s="551" t="s">
        <v>251</v>
      </c>
      <c r="D75" s="552"/>
      <c r="E75" s="552"/>
      <c r="F75" s="552"/>
      <c r="G75" s="552"/>
      <c r="H75" s="553"/>
      <c r="I75" s="155">
        <f>I19+I41+I52+I63</f>
        <v>0</v>
      </c>
      <c r="J75" s="184">
        <f t="shared" ref="J75:T75" si="6">J19+J41+J52+J63</f>
        <v>0</v>
      </c>
      <c r="K75" s="185">
        <f t="shared" si="6"/>
        <v>0</v>
      </c>
      <c r="L75" s="155">
        <f t="shared" si="6"/>
        <v>0</v>
      </c>
      <c r="M75" s="184">
        <f t="shared" si="6"/>
        <v>0</v>
      </c>
      <c r="N75" s="185">
        <f t="shared" si="6"/>
        <v>0</v>
      </c>
      <c r="O75" s="155">
        <f t="shared" si="6"/>
        <v>0</v>
      </c>
      <c r="P75" s="184">
        <f t="shared" si="6"/>
        <v>0</v>
      </c>
      <c r="Q75" s="185">
        <f t="shared" si="6"/>
        <v>0</v>
      </c>
      <c r="R75" s="155">
        <f t="shared" si="6"/>
        <v>0</v>
      </c>
      <c r="S75" s="184">
        <f t="shared" si="6"/>
        <v>0</v>
      </c>
      <c r="T75" s="185">
        <f t="shared" si="6"/>
        <v>0</v>
      </c>
      <c r="U75" s="83"/>
    </row>
    <row r="76" spans="3:25" ht="14.1" customHeight="1">
      <c r="C76" s="554" t="s">
        <v>252</v>
      </c>
      <c r="D76" s="555"/>
      <c r="E76" s="555"/>
      <c r="F76" s="555"/>
      <c r="G76" s="555"/>
      <c r="H76" s="556"/>
      <c r="I76" s="155">
        <f t="shared" ref="I76:T76" si="7">I20+I42+I53+I64</f>
        <v>0</v>
      </c>
      <c r="J76" s="184">
        <f t="shared" si="7"/>
        <v>0</v>
      </c>
      <c r="K76" s="186">
        <f t="shared" si="7"/>
        <v>0</v>
      </c>
      <c r="L76" s="157">
        <f t="shared" si="7"/>
        <v>0</v>
      </c>
      <c r="M76" s="189">
        <f t="shared" si="7"/>
        <v>0</v>
      </c>
      <c r="N76" s="186">
        <f t="shared" si="7"/>
        <v>0</v>
      </c>
      <c r="O76" s="157">
        <f t="shared" si="7"/>
        <v>0</v>
      </c>
      <c r="P76" s="184">
        <f t="shared" si="7"/>
        <v>0</v>
      </c>
      <c r="Q76" s="186">
        <f t="shared" si="7"/>
        <v>0</v>
      </c>
      <c r="R76" s="157">
        <f t="shared" si="7"/>
        <v>0</v>
      </c>
      <c r="S76" s="189">
        <f t="shared" si="7"/>
        <v>0</v>
      </c>
      <c r="T76" s="186">
        <f t="shared" si="7"/>
        <v>0</v>
      </c>
      <c r="U76" s="83"/>
    </row>
    <row r="77" spans="3:25" ht="14.1" customHeight="1">
      <c r="C77" s="557" t="s">
        <v>253</v>
      </c>
      <c r="D77" s="558"/>
      <c r="E77" s="558"/>
      <c r="F77" s="558"/>
      <c r="G77" s="558"/>
      <c r="H77" s="558"/>
      <c r="I77" s="155">
        <f t="shared" ref="I77:T77" si="8">I21+I43+I54+I65</f>
        <v>0</v>
      </c>
      <c r="J77" s="184">
        <f t="shared" si="8"/>
        <v>0</v>
      </c>
      <c r="K77" s="186">
        <f t="shared" si="8"/>
        <v>0</v>
      </c>
      <c r="L77" s="157">
        <f t="shared" si="8"/>
        <v>0</v>
      </c>
      <c r="M77" s="189">
        <f t="shared" si="8"/>
        <v>0</v>
      </c>
      <c r="N77" s="186">
        <f t="shared" si="8"/>
        <v>0</v>
      </c>
      <c r="O77" s="157">
        <f t="shared" si="8"/>
        <v>0</v>
      </c>
      <c r="P77" s="184">
        <f t="shared" si="8"/>
        <v>0</v>
      </c>
      <c r="Q77" s="186">
        <f t="shared" si="8"/>
        <v>0</v>
      </c>
      <c r="R77" s="157">
        <f t="shared" si="8"/>
        <v>0</v>
      </c>
      <c r="S77" s="189">
        <f t="shared" si="8"/>
        <v>0</v>
      </c>
      <c r="T77" s="186">
        <f t="shared" si="8"/>
        <v>0</v>
      </c>
      <c r="U77" s="83"/>
    </row>
    <row r="78" spans="3:25" ht="14.1" customHeight="1">
      <c r="C78" s="554" t="s">
        <v>255</v>
      </c>
      <c r="D78" s="555"/>
      <c r="E78" s="555"/>
      <c r="F78" s="555"/>
      <c r="G78" s="555"/>
      <c r="H78" s="556"/>
      <c r="I78" s="155">
        <f t="shared" ref="I78:T78" si="9">I22+I44+I55+I66</f>
        <v>0</v>
      </c>
      <c r="J78" s="184">
        <f t="shared" si="9"/>
        <v>0</v>
      </c>
      <c r="K78" s="186">
        <f t="shared" si="9"/>
        <v>0</v>
      </c>
      <c r="L78" s="157">
        <f t="shared" si="9"/>
        <v>0</v>
      </c>
      <c r="M78" s="189">
        <f t="shared" si="9"/>
        <v>0</v>
      </c>
      <c r="N78" s="186">
        <f t="shared" si="9"/>
        <v>0</v>
      </c>
      <c r="O78" s="157">
        <f t="shared" si="9"/>
        <v>0</v>
      </c>
      <c r="P78" s="184">
        <f t="shared" si="9"/>
        <v>0</v>
      </c>
      <c r="Q78" s="186">
        <f t="shared" si="9"/>
        <v>0</v>
      </c>
      <c r="R78" s="157">
        <f t="shared" si="9"/>
        <v>0</v>
      </c>
      <c r="S78" s="189">
        <f t="shared" si="9"/>
        <v>0</v>
      </c>
      <c r="T78" s="186">
        <f t="shared" si="9"/>
        <v>0</v>
      </c>
      <c r="U78" s="83"/>
    </row>
    <row r="79" spans="3:25" ht="14.1" customHeight="1" thickBot="1">
      <c r="C79" s="559" t="s">
        <v>254</v>
      </c>
      <c r="D79" s="560"/>
      <c r="E79" s="560"/>
      <c r="F79" s="560"/>
      <c r="G79" s="560"/>
      <c r="H79" s="561"/>
      <c r="I79" s="156">
        <f t="shared" ref="I79:T79" si="10">I23+I45+I56+I67</f>
        <v>0</v>
      </c>
      <c r="J79" s="187">
        <f t="shared" si="10"/>
        <v>0</v>
      </c>
      <c r="K79" s="188">
        <f t="shared" si="10"/>
        <v>0</v>
      </c>
      <c r="L79" s="158">
        <f t="shared" si="10"/>
        <v>0</v>
      </c>
      <c r="M79" s="190">
        <f t="shared" si="10"/>
        <v>0</v>
      </c>
      <c r="N79" s="188">
        <f t="shared" si="10"/>
        <v>0</v>
      </c>
      <c r="O79" s="158">
        <f t="shared" si="10"/>
        <v>0</v>
      </c>
      <c r="P79" s="187">
        <f t="shared" si="10"/>
        <v>0</v>
      </c>
      <c r="Q79" s="188">
        <f t="shared" si="10"/>
        <v>0</v>
      </c>
      <c r="R79" s="158">
        <f t="shared" si="10"/>
        <v>0</v>
      </c>
      <c r="S79" s="190">
        <f t="shared" si="10"/>
        <v>0</v>
      </c>
      <c r="T79" s="188">
        <f t="shared" si="10"/>
        <v>0</v>
      </c>
      <c r="U79" s="83"/>
    </row>
    <row r="80" spans="3:25" ht="24" customHeight="1">
      <c r="I80" s="270" t="str">
        <f>IF(I74=I62+I51+I40+I18," ","HIBA")</f>
        <v xml:space="preserve"> </v>
      </c>
      <c r="J80" s="2" t="str">
        <f t="shared" ref="J80:T80" si="11">IF(J74=J62+J51+J40+J18," ","HIBA")</f>
        <v xml:space="preserve"> </v>
      </c>
      <c r="K80" s="2" t="str">
        <f t="shared" si="11"/>
        <v xml:space="preserve"> </v>
      </c>
      <c r="L80" s="2" t="str">
        <f t="shared" si="11"/>
        <v xml:space="preserve"> </v>
      </c>
      <c r="M80" s="2" t="str">
        <f t="shared" si="11"/>
        <v xml:space="preserve"> </v>
      </c>
      <c r="N80" s="2" t="str">
        <f t="shared" si="11"/>
        <v xml:space="preserve"> </v>
      </c>
      <c r="O80" s="2" t="str">
        <f t="shared" si="11"/>
        <v xml:space="preserve"> </v>
      </c>
      <c r="P80" s="2" t="str">
        <f t="shared" si="11"/>
        <v xml:space="preserve"> </v>
      </c>
      <c r="Q80" s="2" t="str">
        <f t="shared" si="11"/>
        <v xml:space="preserve"> </v>
      </c>
      <c r="R80" s="2" t="str">
        <f t="shared" si="11"/>
        <v xml:space="preserve"> </v>
      </c>
      <c r="S80" s="2" t="str">
        <f t="shared" si="11"/>
        <v xml:space="preserve"> </v>
      </c>
      <c r="T80" s="2" t="str">
        <f t="shared" si="11"/>
        <v xml:space="preserve"> </v>
      </c>
      <c r="U80" s="83"/>
    </row>
    <row r="81" spans="3:25" ht="21" customHeight="1">
      <c r="C81" s="530" t="s">
        <v>274</v>
      </c>
      <c r="D81" s="530"/>
      <c r="E81" s="530"/>
      <c r="F81" s="530"/>
      <c r="G81" s="530"/>
      <c r="H81" s="530"/>
      <c r="I81" s="530"/>
      <c r="J81" s="530"/>
      <c r="K81" s="530"/>
      <c r="L81" s="530"/>
      <c r="M81" s="530"/>
      <c r="N81" s="530"/>
      <c r="O81" s="530"/>
      <c r="P81" s="530"/>
      <c r="Q81" s="530"/>
      <c r="R81" s="530"/>
      <c r="S81" s="530"/>
      <c r="T81" s="530"/>
    </row>
    <row r="82" spans="3:25" ht="21.75" customHeight="1">
      <c r="C82" s="550" t="s">
        <v>250</v>
      </c>
      <c r="D82" s="550"/>
      <c r="E82" s="550"/>
      <c r="F82" s="550"/>
      <c r="G82" s="550"/>
      <c r="H82" s="550"/>
      <c r="I82" s="550"/>
      <c r="J82" s="550"/>
      <c r="K82" s="550"/>
      <c r="L82" s="550"/>
      <c r="M82" s="550"/>
      <c r="N82" s="550"/>
      <c r="O82" s="550"/>
      <c r="P82" s="550"/>
      <c r="Q82" s="550"/>
      <c r="R82" s="550"/>
      <c r="S82" s="550"/>
      <c r="T82" s="550"/>
      <c r="U82" s="81"/>
    </row>
    <row r="83" spans="3:25" ht="13.8" thickBot="1"/>
    <row r="84" spans="3:25" ht="16.2" thickBot="1">
      <c r="C84" s="515" t="s">
        <v>149</v>
      </c>
      <c r="D84" s="516"/>
      <c r="E84" s="516"/>
      <c r="F84" s="516"/>
      <c r="G84" s="516"/>
      <c r="H84" s="517"/>
      <c r="I84" s="521" t="s">
        <v>16</v>
      </c>
      <c r="J84" s="522"/>
      <c r="K84" s="523"/>
      <c r="L84" s="521" t="s">
        <v>33</v>
      </c>
      <c r="M84" s="522"/>
      <c r="N84" s="523"/>
      <c r="O84" s="521" t="s">
        <v>11</v>
      </c>
      <c r="P84" s="522"/>
      <c r="Q84" s="522"/>
      <c r="R84" s="521" t="s">
        <v>77</v>
      </c>
      <c r="S84" s="522"/>
      <c r="T84" s="523"/>
      <c r="U84" s="82"/>
      <c r="W84" s="540" t="s">
        <v>96</v>
      </c>
      <c r="X84" s="540"/>
      <c r="Y84" s="540"/>
    </row>
    <row r="85" spans="3:25">
      <c r="C85" s="518"/>
      <c r="D85" s="519"/>
      <c r="E85" s="519"/>
      <c r="F85" s="519"/>
      <c r="G85" s="519"/>
      <c r="H85" s="520"/>
      <c r="I85" s="524" t="s">
        <v>6</v>
      </c>
      <c r="J85" s="525"/>
      <c r="K85" s="40" t="s">
        <v>1</v>
      </c>
      <c r="L85" s="524" t="s">
        <v>6</v>
      </c>
      <c r="M85" s="525"/>
      <c r="N85" s="40" t="s">
        <v>1</v>
      </c>
      <c r="O85" s="524" t="s">
        <v>6</v>
      </c>
      <c r="P85" s="525"/>
      <c r="Q85" s="40" t="s">
        <v>1</v>
      </c>
      <c r="R85" s="524" t="s">
        <v>6</v>
      </c>
      <c r="S85" s="525"/>
      <c r="T85" s="40" t="s">
        <v>1</v>
      </c>
      <c r="U85" s="78"/>
    </row>
    <row r="86" spans="3:25">
      <c r="C86" s="518"/>
      <c r="D86" s="519"/>
      <c r="E86" s="519"/>
      <c r="F86" s="519"/>
      <c r="G86" s="519"/>
      <c r="H86" s="520"/>
      <c r="I86" s="24" t="s">
        <v>4</v>
      </c>
      <c r="J86" s="39" t="s">
        <v>5</v>
      </c>
      <c r="K86" s="37" t="s">
        <v>7</v>
      </c>
      <c r="L86" s="24" t="s">
        <v>4</v>
      </c>
      <c r="M86" s="39" t="s">
        <v>5</v>
      </c>
      <c r="N86" s="37" t="s">
        <v>7</v>
      </c>
      <c r="O86" s="24" t="s">
        <v>4</v>
      </c>
      <c r="P86" s="39" t="s">
        <v>5</v>
      </c>
      <c r="Q86" s="37" t="s">
        <v>7</v>
      </c>
      <c r="R86" s="24" t="s">
        <v>4</v>
      </c>
      <c r="S86" s="39" t="s">
        <v>5</v>
      </c>
      <c r="T86" s="37" t="s">
        <v>7</v>
      </c>
      <c r="U86" s="78"/>
    </row>
    <row r="87" spans="3:25" ht="13.8" thickBot="1">
      <c r="C87" s="518"/>
      <c r="D87" s="519"/>
      <c r="E87" s="519"/>
      <c r="F87" s="519"/>
      <c r="G87" s="519"/>
      <c r="H87" s="520"/>
      <c r="I87" s="25" t="s">
        <v>2</v>
      </c>
      <c r="J87" s="38" t="s">
        <v>3</v>
      </c>
      <c r="K87" s="23" t="s">
        <v>3</v>
      </c>
      <c r="L87" s="25" t="s">
        <v>2</v>
      </c>
      <c r="M87" s="38" t="s">
        <v>3</v>
      </c>
      <c r="N87" s="23" t="s">
        <v>3</v>
      </c>
      <c r="O87" s="25" t="s">
        <v>2</v>
      </c>
      <c r="P87" s="38" t="s">
        <v>3</v>
      </c>
      <c r="Q87" s="23" t="s">
        <v>3</v>
      </c>
      <c r="R87" s="25" t="s">
        <v>2</v>
      </c>
      <c r="S87" s="38" t="s">
        <v>3</v>
      </c>
      <c r="T87" s="23" t="s">
        <v>3</v>
      </c>
      <c r="U87" s="78"/>
    </row>
    <row r="88" spans="3:25" ht="19.8" customHeight="1" thickBot="1">
      <c r="C88" s="526" t="s">
        <v>129</v>
      </c>
      <c r="D88" s="527"/>
      <c r="E88" s="527"/>
      <c r="F88" s="527"/>
      <c r="G88" s="527"/>
      <c r="H88" s="528"/>
      <c r="I88" s="142">
        <f t="shared" ref="I88:T88" si="12">SUM(I89:I93)</f>
        <v>0</v>
      </c>
      <c r="J88" s="163">
        <f t="shared" si="12"/>
        <v>0</v>
      </c>
      <c r="K88" s="164">
        <f t="shared" si="12"/>
        <v>0</v>
      </c>
      <c r="L88" s="145">
        <f t="shared" si="12"/>
        <v>0</v>
      </c>
      <c r="M88" s="163">
        <f t="shared" si="12"/>
        <v>0</v>
      </c>
      <c r="N88" s="164">
        <f t="shared" si="12"/>
        <v>0</v>
      </c>
      <c r="O88" s="142">
        <f t="shared" si="12"/>
        <v>0</v>
      </c>
      <c r="P88" s="163">
        <f t="shared" si="12"/>
        <v>0</v>
      </c>
      <c r="Q88" s="172">
        <f t="shared" si="12"/>
        <v>0</v>
      </c>
      <c r="R88" s="142">
        <f t="shared" si="12"/>
        <v>0</v>
      </c>
      <c r="S88" s="163">
        <f t="shared" si="12"/>
        <v>0</v>
      </c>
      <c r="T88" s="164">
        <f t="shared" si="12"/>
        <v>0</v>
      </c>
      <c r="U88" s="83"/>
      <c r="W88" s="76" t="s">
        <v>93</v>
      </c>
      <c r="X88" s="74" t="s">
        <v>94</v>
      </c>
      <c r="Y88" s="299" t="s">
        <v>95</v>
      </c>
    </row>
    <row r="89" spans="3:25" ht="13.8" customHeight="1">
      <c r="C89" s="504" t="s">
        <v>130</v>
      </c>
      <c r="D89" s="505"/>
      <c r="E89" s="505"/>
      <c r="F89" s="505"/>
      <c r="G89" s="505"/>
      <c r="H89" s="506"/>
      <c r="I89" s="143">
        <v>0</v>
      </c>
      <c r="J89" s="165">
        <v>0</v>
      </c>
      <c r="K89" s="166">
        <v>0</v>
      </c>
      <c r="L89" s="146">
        <v>0</v>
      </c>
      <c r="M89" s="165">
        <v>0</v>
      </c>
      <c r="N89" s="166">
        <v>0</v>
      </c>
      <c r="O89" s="143">
        <v>0</v>
      </c>
      <c r="P89" s="165">
        <v>0</v>
      </c>
      <c r="Q89" s="173">
        <v>0</v>
      </c>
      <c r="R89" s="143">
        <v>0</v>
      </c>
      <c r="S89" s="165">
        <v>0</v>
      </c>
      <c r="T89" s="166">
        <v>0</v>
      </c>
      <c r="U89" s="84"/>
      <c r="W89" s="77" t="e">
        <f>IF((J89+M89+P89+S89)/(I89+L89+O89+R89)&gt;0.6,"HIBA","OK")</f>
        <v>#DIV/0!</v>
      </c>
      <c r="X89" s="41">
        <v>0.6</v>
      </c>
      <c r="Y89" s="299" t="s">
        <v>79</v>
      </c>
    </row>
    <row r="90" spans="3:25" ht="14.1" customHeight="1">
      <c r="C90" s="507" t="s">
        <v>131</v>
      </c>
      <c r="D90" s="508"/>
      <c r="E90" s="508"/>
      <c r="F90" s="508"/>
      <c r="G90" s="508"/>
      <c r="H90" s="509"/>
      <c r="I90" s="153">
        <v>0</v>
      </c>
      <c r="J90" s="181">
        <v>0</v>
      </c>
      <c r="K90" s="167">
        <v>0</v>
      </c>
      <c r="L90" s="146">
        <v>0</v>
      </c>
      <c r="M90" s="165">
        <v>0</v>
      </c>
      <c r="N90" s="170">
        <v>0</v>
      </c>
      <c r="O90" s="148">
        <v>0</v>
      </c>
      <c r="P90" s="176">
        <v>0</v>
      </c>
      <c r="Q90" s="174">
        <v>0</v>
      </c>
      <c r="R90" s="148">
        <v>0</v>
      </c>
      <c r="S90" s="176">
        <v>0</v>
      </c>
      <c r="T90" s="170">
        <v>0</v>
      </c>
      <c r="U90" s="84"/>
      <c r="W90" s="77" t="e">
        <f>IF((J90+M90+P90+S90)/(I90+L90+O90+R90)&gt;2.6,"HIBA","OK")</f>
        <v>#DIV/0!</v>
      </c>
      <c r="X90" s="41">
        <v>2.6</v>
      </c>
      <c r="Y90" s="299" t="s">
        <v>80</v>
      </c>
    </row>
    <row r="91" spans="3:25" ht="14.1" customHeight="1">
      <c r="C91" s="510" t="s">
        <v>132</v>
      </c>
      <c r="D91" s="511"/>
      <c r="E91" s="511"/>
      <c r="F91" s="511"/>
      <c r="G91" s="511"/>
      <c r="H91" s="511"/>
      <c r="I91" s="153">
        <v>0</v>
      </c>
      <c r="J91" s="181">
        <v>0</v>
      </c>
      <c r="K91" s="167">
        <v>0</v>
      </c>
      <c r="L91" s="146">
        <v>0</v>
      </c>
      <c r="M91" s="165">
        <v>0</v>
      </c>
      <c r="N91" s="170">
        <v>0</v>
      </c>
      <c r="O91" s="148">
        <v>0</v>
      </c>
      <c r="P91" s="176">
        <v>0</v>
      </c>
      <c r="Q91" s="174">
        <v>0</v>
      </c>
      <c r="R91" s="148">
        <v>0</v>
      </c>
      <c r="S91" s="176">
        <v>0</v>
      </c>
      <c r="T91" s="170">
        <v>0</v>
      </c>
      <c r="U91" s="84"/>
      <c r="W91" s="77" t="e">
        <f>IF((J91+M91+P91+S91)/(I91+L91+O91+R91)&gt;10,"HIBA","OK")</f>
        <v>#DIV/0!</v>
      </c>
      <c r="X91" s="121">
        <v>10</v>
      </c>
      <c r="Y91" s="299" t="s">
        <v>81</v>
      </c>
    </row>
    <row r="92" spans="3:25" ht="14.1" customHeight="1">
      <c r="C92" s="507" t="s">
        <v>133</v>
      </c>
      <c r="D92" s="508"/>
      <c r="E92" s="508"/>
      <c r="F92" s="508"/>
      <c r="G92" s="508"/>
      <c r="H92" s="509"/>
      <c r="I92" s="153">
        <v>0</v>
      </c>
      <c r="J92" s="181">
        <v>0</v>
      </c>
      <c r="K92" s="167">
        <v>0</v>
      </c>
      <c r="L92" s="146">
        <v>0</v>
      </c>
      <c r="M92" s="165">
        <v>0</v>
      </c>
      <c r="N92" s="170">
        <v>0</v>
      </c>
      <c r="O92" s="148">
        <v>0</v>
      </c>
      <c r="P92" s="176">
        <v>0</v>
      </c>
      <c r="Q92" s="174">
        <v>0</v>
      </c>
      <c r="R92" s="148">
        <v>0</v>
      </c>
      <c r="S92" s="176">
        <v>0</v>
      </c>
      <c r="T92" s="170">
        <v>0</v>
      </c>
      <c r="U92" s="84"/>
      <c r="W92" s="77" t="e">
        <f>IF((J92+M92+P92+S92)/(I92+L92+O92+R92)&gt;10,"HIBA","OK")</f>
        <v>#DIV/0!</v>
      </c>
      <c r="X92" s="121">
        <v>10</v>
      </c>
      <c r="Y92" s="299" t="s">
        <v>82</v>
      </c>
    </row>
    <row r="93" spans="3:25" ht="14.1" customHeight="1" thickBot="1">
      <c r="C93" s="512" t="s">
        <v>134</v>
      </c>
      <c r="D93" s="513"/>
      <c r="E93" s="513"/>
      <c r="F93" s="513"/>
      <c r="G93" s="513"/>
      <c r="H93" s="514"/>
      <c r="I93" s="154">
        <v>0</v>
      </c>
      <c r="J93" s="182">
        <v>0</v>
      </c>
      <c r="K93" s="169">
        <v>0</v>
      </c>
      <c r="L93" s="147">
        <v>0</v>
      </c>
      <c r="M93" s="168">
        <v>0</v>
      </c>
      <c r="N93" s="171">
        <v>0</v>
      </c>
      <c r="O93" s="149">
        <v>0</v>
      </c>
      <c r="P93" s="177">
        <v>0</v>
      </c>
      <c r="Q93" s="175">
        <v>0</v>
      </c>
      <c r="R93" s="149">
        <v>0</v>
      </c>
      <c r="S93" s="177">
        <v>0</v>
      </c>
      <c r="T93" s="171">
        <v>0</v>
      </c>
      <c r="U93" s="84"/>
      <c r="W93" s="77" t="e">
        <f>IF((J93+M93+P93+S93)/(I93+L93+O93+R93)&gt;0.4,"HIBA","OK")</f>
        <v>#DIV/0!</v>
      </c>
      <c r="X93" s="2">
        <v>0.4</v>
      </c>
      <c r="Y93" s="299" t="s">
        <v>83</v>
      </c>
    </row>
    <row r="94" spans="3:25" ht="30" customHeight="1" thickBot="1">
      <c r="C94" s="90" t="s">
        <v>300</v>
      </c>
      <c r="R94" s="2"/>
      <c r="S94" s="2"/>
    </row>
    <row r="95" spans="3:25" ht="16.2" thickBot="1">
      <c r="C95" s="515" t="s">
        <v>284</v>
      </c>
      <c r="D95" s="516"/>
      <c r="E95" s="516"/>
      <c r="F95" s="516"/>
      <c r="G95" s="516"/>
      <c r="H95" s="517"/>
      <c r="I95" s="521" t="s">
        <v>16</v>
      </c>
      <c r="J95" s="522"/>
      <c r="K95" s="523"/>
      <c r="L95" s="521" t="s">
        <v>33</v>
      </c>
      <c r="M95" s="522"/>
      <c r="N95" s="523"/>
      <c r="O95" s="521" t="s">
        <v>11</v>
      </c>
      <c r="P95" s="522"/>
      <c r="Q95" s="522"/>
      <c r="R95" s="521" t="s">
        <v>77</v>
      </c>
      <c r="S95" s="522"/>
      <c r="T95" s="523"/>
    </row>
    <row r="96" spans="3:25">
      <c r="C96" s="518"/>
      <c r="D96" s="519"/>
      <c r="E96" s="519"/>
      <c r="F96" s="519"/>
      <c r="G96" s="519"/>
      <c r="H96" s="520"/>
      <c r="I96" s="524" t="s">
        <v>6</v>
      </c>
      <c r="J96" s="525"/>
      <c r="K96" s="40" t="s">
        <v>1</v>
      </c>
      <c r="L96" s="524" t="s">
        <v>6</v>
      </c>
      <c r="M96" s="525"/>
      <c r="N96" s="40" t="s">
        <v>1</v>
      </c>
      <c r="O96" s="524" t="s">
        <v>6</v>
      </c>
      <c r="P96" s="525"/>
      <c r="Q96" s="40" t="s">
        <v>1</v>
      </c>
      <c r="R96" s="524" t="s">
        <v>6</v>
      </c>
      <c r="S96" s="525"/>
      <c r="T96" s="40" t="s">
        <v>1</v>
      </c>
    </row>
    <row r="97" spans="3:25">
      <c r="C97" s="518"/>
      <c r="D97" s="519"/>
      <c r="E97" s="519"/>
      <c r="F97" s="519"/>
      <c r="G97" s="519"/>
      <c r="H97" s="520"/>
      <c r="I97" s="24" t="s">
        <v>4</v>
      </c>
      <c r="J97" s="39" t="s">
        <v>5</v>
      </c>
      <c r="K97" s="37" t="s">
        <v>7</v>
      </c>
      <c r="L97" s="24" t="s">
        <v>4</v>
      </c>
      <c r="M97" s="39" t="s">
        <v>5</v>
      </c>
      <c r="N97" s="37" t="s">
        <v>7</v>
      </c>
      <c r="O97" s="24" t="s">
        <v>4</v>
      </c>
      <c r="P97" s="39" t="s">
        <v>5</v>
      </c>
      <c r="Q97" s="37" t="s">
        <v>7</v>
      </c>
      <c r="R97" s="24" t="s">
        <v>4</v>
      </c>
      <c r="S97" s="39" t="s">
        <v>5</v>
      </c>
      <c r="T97" s="37" t="s">
        <v>7</v>
      </c>
    </row>
    <row r="98" spans="3:25" ht="13.8" thickBot="1">
      <c r="C98" s="518"/>
      <c r="D98" s="519"/>
      <c r="E98" s="519"/>
      <c r="F98" s="519"/>
      <c r="G98" s="519"/>
      <c r="H98" s="520"/>
      <c r="I98" s="25" t="s">
        <v>2</v>
      </c>
      <c r="J98" s="38" t="s">
        <v>3</v>
      </c>
      <c r="K98" s="23" t="s">
        <v>3</v>
      </c>
      <c r="L98" s="25" t="s">
        <v>2</v>
      </c>
      <c r="M98" s="38" t="s">
        <v>3</v>
      </c>
      <c r="N98" s="23" t="s">
        <v>3</v>
      </c>
      <c r="O98" s="25" t="s">
        <v>2</v>
      </c>
      <c r="P98" s="38" t="s">
        <v>3</v>
      </c>
      <c r="Q98" s="23" t="s">
        <v>3</v>
      </c>
      <c r="R98" s="25" t="s">
        <v>2</v>
      </c>
      <c r="S98" s="38" t="s">
        <v>3</v>
      </c>
      <c r="T98" s="23" t="s">
        <v>3</v>
      </c>
    </row>
    <row r="99" spans="3:25" ht="19.8" customHeight="1" thickBot="1">
      <c r="C99" s="501" t="s">
        <v>226</v>
      </c>
      <c r="D99" s="502"/>
      <c r="E99" s="502"/>
      <c r="F99" s="502"/>
      <c r="G99" s="502"/>
      <c r="H99" s="503"/>
      <c r="I99" s="142">
        <f t="shared" ref="I99:O99" si="13">SUM(I100:I104)</f>
        <v>0</v>
      </c>
      <c r="J99" s="163">
        <f t="shared" si="13"/>
        <v>0</v>
      </c>
      <c r="K99" s="164">
        <f t="shared" si="13"/>
        <v>0</v>
      </c>
      <c r="L99" s="145">
        <f t="shared" si="13"/>
        <v>0</v>
      </c>
      <c r="M99" s="163">
        <f t="shared" si="13"/>
        <v>0</v>
      </c>
      <c r="N99" s="164">
        <f t="shared" si="13"/>
        <v>0</v>
      </c>
      <c r="O99" s="142">
        <f t="shared" si="13"/>
        <v>0</v>
      </c>
      <c r="P99" s="163">
        <f t="shared" ref="P99:T99" si="14">SUM(P100:P104)</f>
        <v>0</v>
      </c>
      <c r="Q99" s="172">
        <f t="shared" si="14"/>
        <v>0</v>
      </c>
      <c r="R99" s="142">
        <f t="shared" si="14"/>
        <v>0</v>
      </c>
      <c r="S99" s="163">
        <f t="shared" si="14"/>
        <v>0</v>
      </c>
      <c r="T99" s="164">
        <f t="shared" si="14"/>
        <v>0</v>
      </c>
      <c r="W99" s="76" t="s">
        <v>93</v>
      </c>
      <c r="X99" s="74" t="s">
        <v>94</v>
      </c>
      <c r="Y99" s="299" t="s">
        <v>95</v>
      </c>
    </row>
    <row r="100" spans="3:25" ht="13.8" customHeight="1">
      <c r="C100" s="504" t="s">
        <v>227</v>
      </c>
      <c r="D100" s="505"/>
      <c r="E100" s="505"/>
      <c r="F100" s="505"/>
      <c r="G100" s="505"/>
      <c r="H100" s="506"/>
      <c r="I100" s="143">
        <v>0</v>
      </c>
      <c r="J100" s="165">
        <v>0</v>
      </c>
      <c r="K100" s="166">
        <v>0</v>
      </c>
      <c r="L100" s="146">
        <v>0</v>
      </c>
      <c r="M100" s="165">
        <v>0</v>
      </c>
      <c r="N100" s="166">
        <v>0</v>
      </c>
      <c r="O100" s="143">
        <v>0</v>
      </c>
      <c r="P100" s="165">
        <v>0</v>
      </c>
      <c r="Q100" s="173">
        <v>0</v>
      </c>
      <c r="R100" s="143">
        <v>0</v>
      </c>
      <c r="S100" s="165">
        <v>0</v>
      </c>
      <c r="T100" s="166">
        <v>0</v>
      </c>
      <c r="W100" s="77" t="e">
        <f>IF((J100+M100+P100+S100)/(I100+L100+O100+R100)&gt;0.6,"HIBA","OK")</f>
        <v>#DIV/0!</v>
      </c>
      <c r="X100" s="41">
        <v>0.6</v>
      </c>
      <c r="Y100" s="299" t="s">
        <v>79</v>
      </c>
    </row>
    <row r="101" spans="3:25">
      <c r="C101" s="507" t="s">
        <v>228</v>
      </c>
      <c r="D101" s="508"/>
      <c r="E101" s="508"/>
      <c r="F101" s="508"/>
      <c r="G101" s="508"/>
      <c r="H101" s="509"/>
      <c r="I101" s="143">
        <v>0</v>
      </c>
      <c r="J101" s="165">
        <v>0</v>
      </c>
      <c r="K101" s="167">
        <v>0</v>
      </c>
      <c r="L101" s="146">
        <v>0</v>
      </c>
      <c r="M101" s="165">
        <v>0</v>
      </c>
      <c r="N101" s="170">
        <v>0</v>
      </c>
      <c r="O101" s="143">
        <v>0</v>
      </c>
      <c r="P101" s="165">
        <v>0</v>
      </c>
      <c r="Q101" s="174">
        <v>0</v>
      </c>
      <c r="R101" s="148">
        <v>0</v>
      </c>
      <c r="S101" s="176">
        <v>0</v>
      </c>
      <c r="T101" s="170">
        <v>0</v>
      </c>
      <c r="W101" s="77" t="e">
        <f>IF((J101+M101+P101+S101)/(I101+L101+O101+R101)&gt;2.6,"HIBA","OK")</f>
        <v>#DIV/0!</v>
      </c>
      <c r="X101" s="41">
        <v>2.6</v>
      </c>
      <c r="Y101" s="299" t="s">
        <v>80</v>
      </c>
    </row>
    <row r="102" spans="3:25">
      <c r="C102" s="510" t="s">
        <v>229</v>
      </c>
      <c r="D102" s="511"/>
      <c r="E102" s="511"/>
      <c r="F102" s="511"/>
      <c r="G102" s="511"/>
      <c r="H102" s="511"/>
      <c r="I102" s="143">
        <v>0</v>
      </c>
      <c r="J102" s="165">
        <v>0</v>
      </c>
      <c r="K102" s="167">
        <v>0</v>
      </c>
      <c r="L102" s="146">
        <v>0</v>
      </c>
      <c r="M102" s="165">
        <v>0</v>
      </c>
      <c r="N102" s="170">
        <v>0</v>
      </c>
      <c r="O102" s="143">
        <v>0</v>
      </c>
      <c r="P102" s="165">
        <v>0</v>
      </c>
      <c r="Q102" s="174">
        <v>0</v>
      </c>
      <c r="R102" s="148">
        <v>0</v>
      </c>
      <c r="S102" s="176">
        <v>0</v>
      </c>
      <c r="T102" s="170">
        <v>0</v>
      </c>
      <c r="W102" s="77" t="e">
        <f>IF((J102+M102+P102+S102)/(I102+L102+O102+R102)&gt;10,"HIBA","OK")</f>
        <v>#DIV/0!</v>
      </c>
      <c r="X102" s="121">
        <v>10</v>
      </c>
      <c r="Y102" s="299" t="s">
        <v>81</v>
      </c>
    </row>
    <row r="103" spans="3:25">
      <c r="C103" s="507" t="s">
        <v>230</v>
      </c>
      <c r="D103" s="508"/>
      <c r="E103" s="508"/>
      <c r="F103" s="508"/>
      <c r="G103" s="508"/>
      <c r="H103" s="509"/>
      <c r="I103" s="143">
        <v>0</v>
      </c>
      <c r="J103" s="165">
        <v>0</v>
      </c>
      <c r="K103" s="167">
        <v>0</v>
      </c>
      <c r="L103" s="146">
        <v>0</v>
      </c>
      <c r="M103" s="165">
        <v>0</v>
      </c>
      <c r="N103" s="170">
        <v>0</v>
      </c>
      <c r="O103" s="143">
        <v>0</v>
      </c>
      <c r="P103" s="165">
        <v>0</v>
      </c>
      <c r="Q103" s="174">
        <v>0</v>
      </c>
      <c r="R103" s="148">
        <v>0</v>
      </c>
      <c r="S103" s="176">
        <v>0</v>
      </c>
      <c r="T103" s="170">
        <v>0</v>
      </c>
      <c r="W103" s="77" t="e">
        <f>IF((J103+M103+P103+S103)/(I103+L103+O103+R103)&gt;10,"HIBA","OK")</f>
        <v>#DIV/0!</v>
      </c>
      <c r="X103" s="121">
        <v>10</v>
      </c>
      <c r="Y103" s="299" t="s">
        <v>82</v>
      </c>
    </row>
    <row r="104" spans="3:25" ht="13.8" thickBot="1">
      <c r="C104" s="512" t="s">
        <v>231</v>
      </c>
      <c r="D104" s="513"/>
      <c r="E104" s="513"/>
      <c r="F104" s="513"/>
      <c r="G104" s="513"/>
      <c r="H104" s="514"/>
      <c r="I104" s="144">
        <v>0</v>
      </c>
      <c r="J104" s="168">
        <v>0</v>
      </c>
      <c r="K104" s="169">
        <v>0</v>
      </c>
      <c r="L104" s="147">
        <v>0</v>
      </c>
      <c r="M104" s="168">
        <v>0</v>
      </c>
      <c r="N104" s="171">
        <v>0</v>
      </c>
      <c r="O104" s="144">
        <v>0</v>
      </c>
      <c r="P104" s="168">
        <v>0</v>
      </c>
      <c r="Q104" s="175">
        <v>0</v>
      </c>
      <c r="R104" s="149">
        <v>0</v>
      </c>
      <c r="S104" s="177">
        <v>0</v>
      </c>
      <c r="T104" s="171">
        <v>0</v>
      </c>
      <c r="W104" s="77" t="e">
        <f>IF((J104+M104+P104+S104)/(I104+L104+O104+R104)&gt;0.4,"HIBA","OK")</f>
        <v>#DIV/0!</v>
      </c>
      <c r="X104" s="2">
        <v>0.4</v>
      </c>
      <c r="Y104" s="299" t="s">
        <v>83</v>
      </c>
    </row>
    <row r="105" spans="3:25" ht="30" customHeight="1" thickBot="1">
      <c r="I105" s="269"/>
      <c r="R105" s="2"/>
      <c r="S105" s="2"/>
    </row>
    <row r="106" spans="3:25" ht="16.2" thickBot="1">
      <c r="C106" s="515" t="s">
        <v>41</v>
      </c>
      <c r="D106" s="516"/>
      <c r="E106" s="516"/>
      <c r="F106" s="516"/>
      <c r="G106" s="516"/>
      <c r="H106" s="517"/>
      <c r="I106" s="521" t="s">
        <v>16</v>
      </c>
      <c r="J106" s="522"/>
      <c r="K106" s="523"/>
      <c r="L106" s="521" t="s">
        <v>33</v>
      </c>
      <c r="M106" s="522"/>
      <c r="N106" s="523"/>
      <c r="O106" s="521" t="s">
        <v>11</v>
      </c>
      <c r="P106" s="522"/>
      <c r="Q106" s="522"/>
      <c r="R106" s="521" t="s">
        <v>77</v>
      </c>
      <c r="S106" s="522"/>
      <c r="T106" s="523"/>
      <c r="U106" s="82"/>
    </row>
    <row r="107" spans="3:25">
      <c r="C107" s="518"/>
      <c r="D107" s="519"/>
      <c r="E107" s="519"/>
      <c r="F107" s="519"/>
      <c r="G107" s="519"/>
      <c r="H107" s="520"/>
      <c r="I107" s="524" t="s">
        <v>6</v>
      </c>
      <c r="J107" s="525"/>
      <c r="K107" s="40" t="s">
        <v>1</v>
      </c>
      <c r="L107" s="524" t="s">
        <v>6</v>
      </c>
      <c r="M107" s="525"/>
      <c r="N107" s="40" t="s">
        <v>1</v>
      </c>
      <c r="O107" s="524" t="s">
        <v>6</v>
      </c>
      <c r="P107" s="525"/>
      <c r="Q107" s="40" t="s">
        <v>1</v>
      </c>
      <c r="R107" s="524" t="s">
        <v>6</v>
      </c>
      <c r="S107" s="525"/>
      <c r="T107" s="40" t="s">
        <v>1</v>
      </c>
      <c r="U107" s="78"/>
    </row>
    <row r="108" spans="3:25">
      <c r="C108" s="518"/>
      <c r="D108" s="519"/>
      <c r="E108" s="519"/>
      <c r="F108" s="519"/>
      <c r="G108" s="519"/>
      <c r="H108" s="520"/>
      <c r="I108" s="24" t="s">
        <v>4</v>
      </c>
      <c r="J108" s="39" t="s">
        <v>5</v>
      </c>
      <c r="K108" s="37" t="s">
        <v>7</v>
      </c>
      <c r="L108" s="24" t="s">
        <v>4</v>
      </c>
      <c r="M108" s="39" t="s">
        <v>5</v>
      </c>
      <c r="N108" s="37" t="s">
        <v>7</v>
      </c>
      <c r="O108" s="24" t="s">
        <v>4</v>
      </c>
      <c r="P108" s="39" t="s">
        <v>5</v>
      </c>
      <c r="Q108" s="37" t="s">
        <v>7</v>
      </c>
      <c r="R108" s="24" t="s">
        <v>4</v>
      </c>
      <c r="S108" s="39" t="s">
        <v>5</v>
      </c>
      <c r="T108" s="37" t="s">
        <v>7</v>
      </c>
      <c r="U108" s="78"/>
    </row>
    <row r="109" spans="3:25" ht="13.8" thickBot="1">
      <c r="C109" s="518"/>
      <c r="D109" s="519"/>
      <c r="E109" s="519"/>
      <c r="F109" s="519"/>
      <c r="G109" s="519"/>
      <c r="H109" s="520"/>
      <c r="I109" s="25" t="s">
        <v>2</v>
      </c>
      <c r="J109" s="38" t="s">
        <v>3</v>
      </c>
      <c r="K109" s="23" t="s">
        <v>3</v>
      </c>
      <c r="L109" s="25" t="s">
        <v>2</v>
      </c>
      <c r="M109" s="38" t="s">
        <v>3</v>
      </c>
      <c r="N109" s="23" t="s">
        <v>3</v>
      </c>
      <c r="O109" s="25" t="s">
        <v>2</v>
      </c>
      <c r="P109" s="38" t="s">
        <v>3</v>
      </c>
      <c r="Q109" s="23" t="s">
        <v>3</v>
      </c>
      <c r="R109" s="25" t="s">
        <v>2</v>
      </c>
      <c r="S109" s="38" t="s">
        <v>3</v>
      </c>
      <c r="T109" s="23" t="s">
        <v>3</v>
      </c>
      <c r="U109" s="78"/>
    </row>
    <row r="110" spans="3:25" ht="20.100000000000001" customHeight="1" thickBot="1">
      <c r="C110" s="526" t="s">
        <v>44</v>
      </c>
      <c r="D110" s="527"/>
      <c r="E110" s="527"/>
      <c r="F110" s="527"/>
      <c r="G110" s="527"/>
      <c r="H110" s="528"/>
      <c r="I110" s="142">
        <f t="shared" ref="I110:T110" si="15">SUM(I111:I115)</f>
        <v>0</v>
      </c>
      <c r="J110" s="163">
        <f t="shared" si="15"/>
        <v>0</v>
      </c>
      <c r="K110" s="164">
        <f t="shared" si="15"/>
        <v>0</v>
      </c>
      <c r="L110" s="145">
        <f t="shared" si="15"/>
        <v>0</v>
      </c>
      <c r="M110" s="163">
        <f t="shared" si="15"/>
        <v>0</v>
      </c>
      <c r="N110" s="164">
        <f t="shared" si="15"/>
        <v>0</v>
      </c>
      <c r="O110" s="142">
        <f t="shared" si="15"/>
        <v>0</v>
      </c>
      <c r="P110" s="163">
        <f t="shared" si="15"/>
        <v>0</v>
      </c>
      <c r="Q110" s="172">
        <f t="shared" si="15"/>
        <v>0</v>
      </c>
      <c r="R110" s="28">
        <f t="shared" si="15"/>
        <v>0</v>
      </c>
      <c r="S110" s="163">
        <f t="shared" si="15"/>
        <v>0</v>
      </c>
      <c r="T110" s="164">
        <f t="shared" si="15"/>
        <v>0</v>
      </c>
      <c r="U110" s="83"/>
      <c r="W110" s="76" t="s">
        <v>93</v>
      </c>
      <c r="X110" s="74" t="s">
        <v>94</v>
      </c>
      <c r="Y110" s="299" t="s">
        <v>95</v>
      </c>
    </row>
    <row r="111" spans="3:25" ht="14.1" customHeight="1">
      <c r="C111" s="504" t="s">
        <v>45</v>
      </c>
      <c r="D111" s="505"/>
      <c r="E111" s="505"/>
      <c r="F111" s="505"/>
      <c r="G111" s="505"/>
      <c r="H111" s="506"/>
      <c r="I111" s="143">
        <v>0</v>
      </c>
      <c r="J111" s="165">
        <v>0</v>
      </c>
      <c r="K111" s="166">
        <v>0</v>
      </c>
      <c r="L111" s="146">
        <v>0</v>
      </c>
      <c r="M111" s="165">
        <v>0</v>
      </c>
      <c r="N111" s="166">
        <v>0</v>
      </c>
      <c r="O111" s="143">
        <v>0</v>
      </c>
      <c r="P111" s="165">
        <v>0</v>
      </c>
      <c r="Q111" s="173">
        <v>0</v>
      </c>
      <c r="R111" s="7">
        <v>0</v>
      </c>
      <c r="S111" s="165">
        <v>0</v>
      </c>
      <c r="T111" s="166">
        <v>0</v>
      </c>
      <c r="U111" s="84"/>
      <c r="W111" s="77" t="e">
        <f>IF((J111+M111+P111+S111)/(I111+L111+O111+R111)&gt;0.6,"HIBA","OK")</f>
        <v>#DIV/0!</v>
      </c>
      <c r="X111" s="41">
        <v>0.6</v>
      </c>
      <c r="Y111" s="299" t="s">
        <v>79</v>
      </c>
    </row>
    <row r="112" spans="3:25" ht="14.1" customHeight="1">
      <c r="C112" s="507" t="s">
        <v>46</v>
      </c>
      <c r="D112" s="508"/>
      <c r="E112" s="508"/>
      <c r="F112" s="508"/>
      <c r="G112" s="508"/>
      <c r="H112" s="509"/>
      <c r="I112" s="153">
        <v>0</v>
      </c>
      <c r="J112" s="181">
        <v>0</v>
      </c>
      <c r="K112" s="167">
        <v>0</v>
      </c>
      <c r="L112" s="150">
        <v>0</v>
      </c>
      <c r="M112" s="176">
        <v>0</v>
      </c>
      <c r="N112" s="170">
        <v>0</v>
      </c>
      <c r="O112" s="148">
        <v>0</v>
      </c>
      <c r="P112" s="176">
        <v>0</v>
      </c>
      <c r="Q112" s="174">
        <v>0</v>
      </c>
      <c r="R112" s="4">
        <v>0</v>
      </c>
      <c r="S112" s="176">
        <v>0</v>
      </c>
      <c r="T112" s="170">
        <v>0</v>
      </c>
      <c r="U112" s="84"/>
      <c r="W112" s="77" t="e">
        <f>IF((J112+M112+P112+S112)/(I112+L112+O112+R112)&gt;2.6,"HIBA","OK")</f>
        <v>#DIV/0!</v>
      </c>
      <c r="X112" s="41">
        <v>2.6</v>
      </c>
      <c r="Y112" s="299" t="s">
        <v>80</v>
      </c>
    </row>
    <row r="113" spans="3:25" ht="14.1" customHeight="1">
      <c r="C113" s="510" t="s">
        <v>47</v>
      </c>
      <c r="D113" s="511"/>
      <c r="E113" s="511"/>
      <c r="F113" s="511"/>
      <c r="G113" s="511"/>
      <c r="H113" s="511"/>
      <c r="I113" s="153">
        <v>0</v>
      </c>
      <c r="J113" s="181">
        <v>0</v>
      </c>
      <c r="K113" s="167">
        <v>0</v>
      </c>
      <c r="L113" s="150">
        <v>0</v>
      </c>
      <c r="M113" s="176">
        <v>0</v>
      </c>
      <c r="N113" s="170">
        <v>0</v>
      </c>
      <c r="O113" s="148">
        <v>0</v>
      </c>
      <c r="P113" s="176">
        <v>0</v>
      </c>
      <c r="Q113" s="174">
        <v>0</v>
      </c>
      <c r="R113" s="4">
        <v>0</v>
      </c>
      <c r="S113" s="176">
        <v>0</v>
      </c>
      <c r="T113" s="170">
        <v>0</v>
      </c>
      <c r="U113" s="84"/>
      <c r="W113" s="77" t="e">
        <f>IF((J113+M113+P113+S113)/(I113+L113+O113+R113)&gt;10,"HIBA","OK")</f>
        <v>#DIV/0!</v>
      </c>
      <c r="X113" s="121">
        <v>10</v>
      </c>
      <c r="Y113" s="299" t="s">
        <v>81</v>
      </c>
    </row>
    <row r="114" spans="3:25" ht="14.1" customHeight="1">
      <c r="C114" s="507" t="s">
        <v>48</v>
      </c>
      <c r="D114" s="508"/>
      <c r="E114" s="508"/>
      <c r="F114" s="508"/>
      <c r="G114" s="508"/>
      <c r="H114" s="509"/>
      <c r="I114" s="153">
        <v>0</v>
      </c>
      <c r="J114" s="181">
        <v>0</v>
      </c>
      <c r="K114" s="167">
        <v>0</v>
      </c>
      <c r="L114" s="150">
        <v>0</v>
      </c>
      <c r="M114" s="176">
        <v>0</v>
      </c>
      <c r="N114" s="170">
        <v>0</v>
      </c>
      <c r="O114" s="148">
        <v>0</v>
      </c>
      <c r="P114" s="176">
        <v>0</v>
      </c>
      <c r="Q114" s="174">
        <v>0</v>
      </c>
      <c r="R114" s="4">
        <v>0</v>
      </c>
      <c r="S114" s="176">
        <v>0</v>
      </c>
      <c r="T114" s="170">
        <v>0</v>
      </c>
      <c r="U114" s="84"/>
      <c r="W114" s="77" t="e">
        <f>IF((J114+M114+P114+S114)/(I114+L114+O114+R114)&gt;10,"HIBA","OK")</f>
        <v>#DIV/0!</v>
      </c>
      <c r="X114" s="121">
        <v>10</v>
      </c>
      <c r="Y114" s="299" t="s">
        <v>82</v>
      </c>
    </row>
    <row r="115" spans="3:25" ht="14.1" customHeight="1" thickBot="1">
      <c r="C115" s="512" t="s">
        <v>49</v>
      </c>
      <c r="D115" s="513"/>
      <c r="E115" s="513"/>
      <c r="F115" s="513"/>
      <c r="G115" s="513"/>
      <c r="H115" s="514"/>
      <c r="I115" s="154">
        <v>0</v>
      </c>
      <c r="J115" s="182">
        <v>0</v>
      </c>
      <c r="K115" s="169">
        <v>0</v>
      </c>
      <c r="L115" s="151">
        <v>0</v>
      </c>
      <c r="M115" s="177">
        <v>0</v>
      </c>
      <c r="N115" s="171">
        <v>0</v>
      </c>
      <c r="O115" s="149">
        <v>0</v>
      </c>
      <c r="P115" s="177">
        <v>0</v>
      </c>
      <c r="Q115" s="175">
        <v>0</v>
      </c>
      <c r="R115" s="5">
        <v>0</v>
      </c>
      <c r="S115" s="177">
        <v>0</v>
      </c>
      <c r="T115" s="171">
        <v>0</v>
      </c>
      <c r="U115" s="84"/>
      <c r="W115" s="77" t="e">
        <f>IF((J115+M115+P115+S115)/(I115+L115+O115+R115)&gt;0.4,"HIBA","OK")</f>
        <v>#DIV/0!</v>
      </c>
      <c r="X115" s="2">
        <v>0.4</v>
      </c>
      <c r="Y115" s="299" t="s">
        <v>83</v>
      </c>
    </row>
    <row r="116" spans="3:25" ht="30" customHeight="1" thickBot="1">
      <c r="R116" s="2"/>
      <c r="S116" s="2"/>
    </row>
    <row r="117" spans="3:25" ht="16.2" thickBot="1">
      <c r="C117" s="515" t="s">
        <v>0</v>
      </c>
      <c r="D117" s="516"/>
      <c r="E117" s="516"/>
      <c r="F117" s="516"/>
      <c r="G117" s="516"/>
      <c r="H117" s="517"/>
      <c r="I117" s="521" t="s">
        <v>16</v>
      </c>
      <c r="J117" s="522"/>
      <c r="K117" s="523"/>
      <c r="L117" s="521" t="s">
        <v>33</v>
      </c>
      <c r="M117" s="522"/>
      <c r="N117" s="523"/>
      <c r="O117" s="521" t="s">
        <v>11</v>
      </c>
      <c r="P117" s="522"/>
      <c r="Q117" s="523"/>
      <c r="R117" s="521" t="s">
        <v>77</v>
      </c>
      <c r="S117" s="522"/>
      <c r="T117" s="523"/>
      <c r="U117" s="82"/>
    </row>
    <row r="118" spans="3:25">
      <c r="C118" s="518"/>
      <c r="D118" s="519"/>
      <c r="E118" s="519"/>
      <c r="F118" s="519"/>
      <c r="G118" s="519"/>
      <c r="H118" s="520"/>
      <c r="I118" s="534" t="s">
        <v>6</v>
      </c>
      <c r="J118" s="535"/>
      <c r="K118" s="40" t="s">
        <v>1</v>
      </c>
      <c r="L118" s="534" t="s">
        <v>6</v>
      </c>
      <c r="M118" s="535"/>
      <c r="N118" s="40" t="s">
        <v>1</v>
      </c>
      <c r="O118" s="534" t="s">
        <v>6</v>
      </c>
      <c r="P118" s="535"/>
      <c r="Q118" s="40" t="s">
        <v>1</v>
      </c>
      <c r="R118" s="534" t="s">
        <v>6</v>
      </c>
      <c r="S118" s="535"/>
      <c r="T118" s="40" t="s">
        <v>1</v>
      </c>
      <c r="U118" s="78"/>
    </row>
    <row r="119" spans="3:25">
      <c r="C119" s="518"/>
      <c r="D119" s="519"/>
      <c r="E119" s="519"/>
      <c r="F119" s="519"/>
      <c r="G119" s="519"/>
      <c r="H119" s="520"/>
      <c r="I119" s="24" t="s">
        <v>4</v>
      </c>
      <c r="J119" s="39" t="s">
        <v>5</v>
      </c>
      <c r="K119" s="37" t="s">
        <v>7</v>
      </c>
      <c r="L119" s="24" t="s">
        <v>4</v>
      </c>
      <c r="M119" s="39" t="s">
        <v>5</v>
      </c>
      <c r="N119" s="37" t="s">
        <v>7</v>
      </c>
      <c r="O119" s="24" t="s">
        <v>4</v>
      </c>
      <c r="P119" s="39" t="s">
        <v>5</v>
      </c>
      <c r="Q119" s="37" t="s">
        <v>7</v>
      </c>
      <c r="R119" s="24" t="s">
        <v>4</v>
      </c>
      <c r="S119" s="39" t="s">
        <v>5</v>
      </c>
      <c r="T119" s="37" t="s">
        <v>7</v>
      </c>
      <c r="U119" s="78"/>
    </row>
    <row r="120" spans="3:25" ht="13.8" thickBot="1">
      <c r="C120" s="531"/>
      <c r="D120" s="532"/>
      <c r="E120" s="532"/>
      <c r="F120" s="532"/>
      <c r="G120" s="532"/>
      <c r="H120" s="533"/>
      <c r="I120" s="25" t="s">
        <v>2</v>
      </c>
      <c r="J120" s="38" t="s">
        <v>3</v>
      </c>
      <c r="K120" s="23" t="s">
        <v>3</v>
      </c>
      <c r="L120" s="25" t="s">
        <v>2</v>
      </c>
      <c r="M120" s="38" t="s">
        <v>3</v>
      </c>
      <c r="N120" s="23" t="s">
        <v>3</v>
      </c>
      <c r="O120" s="25" t="s">
        <v>2</v>
      </c>
      <c r="P120" s="38" t="s">
        <v>3</v>
      </c>
      <c r="Q120" s="23" t="s">
        <v>3</v>
      </c>
      <c r="R120" s="25" t="s">
        <v>2</v>
      </c>
      <c r="S120" s="38" t="s">
        <v>3</v>
      </c>
      <c r="T120" s="23" t="s">
        <v>3</v>
      </c>
      <c r="U120" s="78"/>
    </row>
    <row r="121" spans="3:25" ht="20.100000000000001" customHeight="1" thickBot="1">
      <c r="C121" s="526" t="s">
        <v>112</v>
      </c>
      <c r="D121" s="527"/>
      <c r="E121" s="527"/>
      <c r="F121" s="527"/>
      <c r="G121" s="527"/>
      <c r="H121" s="528"/>
      <c r="I121" s="142">
        <f t="shared" ref="I121:S121" si="16">SUM(I122:I126)</f>
        <v>0</v>
      </c>
      <c r="J121" s="163">
        <f t="shared" si="16"/>
        <v>0</v>
      </c>
      <c r="K121" s="172">
        <f t="shared" si="16"/>
        <v>0</v>
      </c>
      <c r="L121" s="142">
        <f t="shared" si="16"/>
        <v>0</v>
      </c>
      <c r="M121" s="163">
        <f t="shared" si="16"/>
        <v>0</v>
      </c>
      <c r="N121" s="172">
        <f t="shared" si="16"/>
        <v>0</v>
      </c>
      <c r="O121" s="142">
        <f t="shared" si="16"/>
        <v>0</v>
      </c>
      <c r="P121" s="163">
        <f t="shared" si="16"/>
        <v>0</v>
      </c>
      <c r="Q121" s="172">
        <f t="shared" si="16"/>
        <v>0</v>
      </c>
      <c r="R121" s="142">
        <f t="shared" si="16"/>
        <v>0</v>
      </c>
      <c r="S121" s="26">
        <f t="shared" si="16"/>
        <v>0</v>
      </c>
      <c r="T121" s="27">
        <f t="shared" ref="T121" si="17">SUM(T122:T126)</f>
        <v>0</v>
      </c>
      <c r="U121" s="83"/>
      <c r="W121" s="76" t="s">
        <v>93</v>
      </c>
      <c r="X121" s="74" t="s">
        <v>94</v>
      </c>
      <c r="Y121" s="299" t="s">
        <v>95</v>
      </c>
    </row>
    <row r="122" spans="3:25" ht="14.1" customHeight="1">
      <c r="C122" s="542" t="s">
        <v>50</v>
      </c>
      <c r="D122" s="543"/>
      <c r="E122" s="543"/>
      <c r="F122" s="543"/>
      <c r="G122" s="543"/>
      <c r="H122" s="544"/>
      <c r="I122" s="143">
        <v>0</v>
      </c>
      <c r="J122" s="165">
        <v>0</v>
      </c>
      <c r="K122" s="173">
        <v>0</v>
      </c>
      <c r="L122" s="143">
        <v>0</v>
      </c>
      <c r="M122" s="165">
        <v>0</v>
      </c>
      <c r="N122" s="173">
        <v>0</v>
      </c>
      <c r="O122" s="143">
        <v>0</v>
      </c>
      <c r="P122" s="165">
        <v>0</v>
      </c>
      <c r="Q122" s="173">
        <v>0</v>
      </c>
      <c r="R122" s="143">
        <v>0</v>
      </c>
      <c r="S122" s="10">
        <v>0</v>
      </c>
      <c r="T122" s="16">
        <v>0</v>
      </c>
      <c r="U122" s="84"/>
      <c r="W122" s="77" t="e">
        <f>IF((J122+M122+P122+S122)/(I122+L122+O122+R122)&gt;0.6,"HIBA","OK")</f>
        <v>#DIV/0!</v>
      </c>
      <c r="X122" s="41">
        <v>0.6</v>
      </c>
      <c r="Y122" s="299" t="s">
        <v>79</v>
      </c>
    </row>
    <row r="123" spans="3:25" ht="14.1" customHeight="1">
      <c r="C123" s="507" t="s">
        <v>51</v>
      </c>
      <c r="D123" s="508"/>
      <c r="E123" s="508"/>
      <c r="F123" s="508"/>
      <c r="G123" s="508"/>
      <c r="H123" s="509"/>
      <c r="I123" s="153">
        <v>0</v>
      </c>
      <c r="J123" s="181">
        <v>0</v>
      </c>
      <c r="K123" s="178">
        <v>0</v>
      </c>
      <c r="L123" s="148">
        <v>0</v>
      </c>
      <c r="M123" s="176">
        <v>0</v>
      </c>
      <c r="N123" s="174">
        <v>0</v>
      </c>
      <c r="O123" s="148">
        <v>0</v>
      </c>
      <c r="P123" s="176">
        <v>0</v>
      </c>
      <c r="Q123" s="174">
        <v>0</v>
      </c>
      <c r="R123" s="148">
        <v>0</v>
      </c>
      <c r="S123" s="8">
        <v>0</v>
      </c>
      <c r="T123" s="9">
        <v>0</v>
      </c>
      <c r="U123" s="84"/>
      <c r="W123" s="77" t="e">
        <f>IF((J123+M123+P123+S123)/(I123+L123+O123+R123)&gt;1.43,"HIBA","OK")</f>
        <v>#DIV/0!</v>
      </c>
      <c r="X123" s="41">
        <v>1.43</v>
      </c>
      <c r="Y123" s="299" t="s">
        <v>80</v>
      </c>
    </row>
    <row r="124" spans="3:25" ht="14.1" customHeight="1">
      <c r="C124" s="510" t="s">
        <v>52</v>
      </c>
      <c r="D124" s="511"/>
      <c r="E124" s="511"/>
      <c r="F124" s="511"/>
      <c r="G124" s="511"/>
      <c r="H124" s="511"/>
      <c r="I124" s="153">
        <v>0</v>
      </c>
      <c r="J124" s="181">
        <v>0</v>
      </c>
      <c r="K124" s="178">
        <v>0</v>
      </c>
      <c r="L124" s="148">
        <v>0</v>
      </c>
      <c r="M124" s="176">
        <v>0</v>
      </c>
      <c r="N124" s="174">
        <v>0</v>
      </c>
      <c r="O124" s="148">
        <v>0</v>
      </c>
      <c r="P124" s="176">
        <v>0</v>
      </c>
      <c r="Q124" s="174">
        <v>0</v>
      </c>
      <c r="R124" s="148">
        <v>0</v>
      </c>
      <c r="S124" s="8">
        <v>0</v>
      </c>
      <c r="T124" s="9">
        <v>0</v>
      </c>
      <c r="U124" s="84"/>
      <c r="W124" s="77" t="e">
        <f>IF((J124+M124+P124+S124)/(I124+L124+O124+R124)&gt;2.2,"HIBA","OK")</f>
        <v>#DIV/0!</v>
      </c>
      <c r="X124" s="41">
        <v>2.2000000000000002</v>
      </c>
      <c r="Y124" s="299" t="s">
        <v>81</v>
      </c>
    </row>
    <row r="125" spans="3:25" ht="14.1" customHeight="1">
      <c r="C125" s="507" t="s">
        <v>53</v>
      </c>
      <c r="D125" s="508"/>
      <c r="E125" s="508"/>
      <c r="F125" s="508"/>
      <c r="G125" s="508"/>
      <c r="H125" s="509"/>
      <c r="I125" s="153">
        <v>0</v>
      </c>
      <c r="J125" s="181">
        <v>0</v>
      </c>
      <c r="K125" s="178">
        <v>0</v>
      </c>
      <c r="L125" s="148">
        <v>0</v>
      </c>
      <c r="M125" s="176">
        <v>0</v>
      </c>
      <c r="N125" s="174">
        <v>0</v>
      </c>
      <c r="O125" s="148">
        <v>0</v>
      </c>
      <c r="P125" s="176">
        <v>0</v>
      </c>
      <c r="Q125" s="174">
        <v>0</v>
      </c>
      <c r="R125" s="148">
        <v>0</v>
      </c>
      <c r="S125" s="8">
        <v>0</v>
      </c>
      <c r="T125" s="9">
        <v>0</v>
      </c>
      <c r="U125" s="84"/>
      <c r="W125" s="77" t="e">
        <f>IF((J125+M125+P125+S125)/(I125+L125+O125+R125)&gt;2.75,"HIBA","OK")</f>
        <v>#DIV/0!</v>
      </c>
      <c r="X125" s="41">
        <v>2.75</v>
      </c>
      <c r="Y125" s="299" t="s">
        <v>82</v>
      </c>
    </row>
    <row r="126" spans="3:25" ht="14.1" customHeight="1" thickBot="1">
      <c r="C126" s="512" t="s">
        <v>54</v>
      </c>
      <c r="D126" s="513"/>
      <c r="E126" s="513"/>
      <c r="F126" s="513"/>
      <c r="G126" s="513"/>
      <c r="H126" s="514"/>
      <c r="I126" s="149">
        <v>0</v>
      </c>
      <c r="J126" s="177">
        <v>0</v>
      </c>
      <c r="K126" s="175">
        <v>0</v>
      </c>
      <c r="L126" s="149">
        <v>0</v>
      </c>
      <c r="M126" s="177">
        <v>0</v>
      </c>
      <c r="N126" s="175">
        <v>0</v>
      </c>
      <c r="O126" s="149">
        <v>0</v>
      </c>
      <c r="P126" s="177">
        <v>0</v>
      </c>
      <c r="Q126" s="175">
        <v>0</v>
      </c>
      <c r="R126" s="149">
        <v>0</v>
      </c>
      <c r="S126" s="11">
        <v>0</v>
      </c>
      <c r="T126" s="13">
        <v>0</v>
      </c>
      <c r="U126" s="84"/>
      <c r="W126" s="77" t="e">
        <f>IF((J126+M126+P126+S126)/(I126+L126+O126+R126)&gt;0.4,"HIBA","OK")</f>
        <v>#DIV/0!</v>
      </c>
      <c r="X126" s="2">
        <v>0.4</v>
      </c>
      <c r="Y126" s="299" t="s">
        <v>83</v>
      </c>
    </row>
    <row r="127" spans="3:25" ht="30" customHeight="1" thickBot="1">
      <c r="R127" s="2"/>
      <c r="S127" s="2"/>
    </row>
    <row r="128" spans="3:25" ht="16.2" thickBot="1">
      <c r="C128" s="515" t="s">
        <v>301</v>
      </c>
      <c r="D128" s="516"/>
      <c r="E128" s="516"/>
      <c r="F128" s="516"/>
      <c r="G128" s="516"/>
      <c r="H128" s="517"/>
      <c r="I128" s="521" t="s">
        <v>16</v>
      </c>
      <c r="J128" s="522"/>
      <c r="K128" s="523"/>
      <c r="L128" s="521" t="s">
        <v>33</v>
      </c>
      <c r="M128" s="522"/>
      <c r="N128" s="523"/>
      <c r="O128" s="521" t="s">
        <v>11</v>
      </c>
      <c r="P128" s="522"/>
      <c r="Q128" s="522"/>
      <c r="R128" s="521" t="s">
        <v>77</v>
      </c>
      <c r="S128" s="522"/>
      <c r="T128" s="523"/>
      <c r="U128" s="82"/>
    </row>
    <row r="129" spans="3:25">
      <c r="C129" s="518"/>
      <c r="D129" s="519"/>
      <c r="E129" s="519"/>
      <c r="F129" s="519"/>
      <c r="G129" s="519"/>
      <c r="H129" s="520"/>
      <c r="I129" s="524" t="s">
        <v>6</v>
      </c>
      <c r="J129" s="525"/>
      <c r="K129" s="40" t="s">
        <v>1</v>
      </c>
      <c r="L129" s="524" t="s">
        <v>6</v>
      </c>
      <c r="M129" s="525"/>
      <c r="N129" s="40" t="s">
        <v>1</v>
      </c>
      <c r="O129" s="524" t="s">
        <v>6</v>
      </c>
      <c r="P129" s="525"/>
      <c r="Q129" s="40" t="s">
        <v>1</v>
      </c>
      <c r="R129" s="524" t="s">
        <v>6</v>
      </c>
      <c r="S129" s="525"/>
      <c r="T129" s="40" t="s">
        <v>1</v>
      </c>
      <c r="U129" s="78"/>
    </row>
    <row r="130" spans="3:25">
      <c r="C130" s="518"/>
      <c r="D130" s="519"/>
      <c r="E130" s="519"/>
      <c r="F130" s="519"/>
      <c r="G130" s="519"/>
      <c r="H130" s="520"/>
      <c r="I130" s="24" t="s">
        <v>4</v>
      </c>
      <c r="J130" s="39" t="s">
        <v>5</v>
      </c>
      <c r="K130" s="37" t="s">
        <v>7</v>
      </c>
      <c r="L130" s="24" t="s">
        <v>4</v>
      </c>
      <c r="M130" s="39" t="s">
        <v>5</v>
      </c>
      <c r="N130" s="37" t="s">
        <v>7</v>
      </c>
      <c r="O130" s="24" t="s">
        <v>4</v>
      </c>
      <c r="P130" s="39" t="s">
        <v>5</v>
      </c>
      <c r="Q130" s="37" t="s">
        <v>7</v>
      </c>
      <c r="R130" s="24" t="s">
        <v>4</v>
      </c>
      <c r="S130" s="39" t="s">
        <v>5</v>
      </c>
      <c r="T130" s="37" t="s">
        <v>7</v>
      </c>
      <c r="U130" s="78"/>
    </row>
    <row r="131" spans="3:25" ht="13.8" thickBot="1">
      <c r="C131" s="518"/>
      <c r="D131" s="519"/>
      <c r="E131" s="519"/>
      <c r="F131" s="519"/>
      <c r="G131" s="519"/>
      <c r="H131" s="520"/>
      <c r="I131" s="25" t="s">
        <v>2</v>
      </c>
      <c r="J131" s="38" t="s">
        <v>3</v>
      </c>
      <c r="K131" s="23" t="s">
        <v>3</v>
      </c>
      <c r="L131" s="25" t="s">
        <v>2</v>
      </c>
      <c r="M131" s="38" t="s">
        <v>3</v>
      </c>
      <c r="N131" s="23" t="s">
        <v>3</v>
      </c>
      <c r="O131" s="25" t="s">
        <v>2</v>
      </c>
      <c r="P131" s="38" t="s">
        <v>3</v>
      </c>
      <c r="Q131" s="23" t="s">
        <v>3</v>
      </c>
      <c r="R131" s="25" t="s">
        <v>2</v>
      </c>
      <c r="S131" s="38" t="s">
        <v>3</v>
      </c>
      <c r="T131" s="23" t="s">
        <v>3</v>
      </c>
      <c r="U131" s="78"/>
    </row>
    <row r="132" spans="3:25" ht="20.100000000000001" customHeight="1" thickBot="1">
      <c r="C132" s="526" t="s">
        <v>135</v>
      </c>
      <c r="D132" s="527"/>
      <c r="E132" s="527"/>
      <c r="F132" s="527"/>
      <c r="G132" s="527"/>
      <c r="H132" s="528"/>
      <c r="I132" s="142">
        <f t="shared" ref="I132:S132" si="18">SUM(I133:I137)</f>
        <v>0</v>
      </c>
      <c r="J132" s="163">
        <f t="shared" si="18"/>
        <v>0</v>
      </c>
      <c r="K132" s="164">
        <f t="shared" si="18"/>
        <v>0</v>
      </c>
      <c r="L132" s="142">
        <f t="shared" si="18"/>
        <v>0</v>
      </c>
      <c r="M132" s="163">
        <f t="shared" si="18"/>
        <v>0</v>
      </c>
      <c r="N132" s="164">
        <f t="shared" si="18"/>
        <v>0</v>
      </c>
      <c r="O132" s="142">
        <f t="shared" si="18"/>
        <v>0</v>
      </c>
      <c r="P132" s="163">
        <f t="shared" si="18"/>
        <v>0</v>
      </c>
      <c r="Q132" s="164">
        <f t="shared" si="18"/>
        <v>0</v>
      </c>
      <c r="R132" s="142">
        <f t="shared" si="18"/>
        <v>0</v>
      </c>
      <c r="S132" s="163">
        <f t="shared" si="18"/>
        <v>0</v>
      </c>
      <c r="T132" s="164">
        <f t="shared" ref="T132" si="19">SUM(T133:T137)</f>
        <v>0</v>
      </c>
      <c r="U132" s="83"/>
      <c r="W132" s="76" t="s">
        <v>93</v>
      </c>
      <c r="X132" s="74" t="s">
        <v>94</v>
      </c>
      <c r="Y132" s="299" t="s">
        <v>95</v>
      </c>
    </row>
    <row r="133" spans="3:25" ht="13.8" customHeight="1">
      <c r="C133" s="542" t="s">
        <v>72</v>
      </c>
      <c r="D133" s="543"/>
      <c r="E133" s="543"/>
      <c r="F133" s="543"/>
      <c r="G133" s="543"/>
      <c r="H133" s="544"/>
      <c r="I133" s="19">
        <v>0</v>
      </c>
      <c r="J133" s="179">
        <v>0</v>
      </c>
      <c r="K133" s="180">
        <v>0</v>
      </c>
      <c r="L133" s="19">
        <v>0</v>
      </c>
      <c r="M133" s="179">
        <v>0</v>
      </c>
      <c r="N133" s="180">
        <v>0</v>
      </c>
      <c r="O133" s="19">
        <v>0</v>
      </c>
      <c r="P133" s="179">
        <v>0</v>
      </c>
      <c r="Q133" s="180">
        <v>0</v>
      </c>
      <c r="R133" s="19">
        <v>0</v>
      </c>
      <c r="S133" s="179">
        <v>0</v>
      </c>
      <c r="T133" s="180">
        <v>0</v>
      </c>
      <c r="U133" s="84"/>
      <c r="W133" s="77" t="e">
        <f>IF((J133+M133+P133+S133)/(I133+L133+O133+R133)&gt;0.6,"HIBA","OK")</f>
        <v>#DIV/0!</v>
      </c>
      <c r="X133" s="41">
        <v>0.6</v>
      </c>
      <c r="Y133" s="299" t="s">
        <v>79</v>
      </c>
    </row>
    <row r="134" spans="3:25" ht="14.1" customHeight="1">
      <c r="C134" s="507" t="s">
        <v>73</v>
      </c>
      <c r="D134" s="508"/>
      <c r="E134" s="508"/>
      <c r="F134" s="508"/>
      <c r="G134" s="508"/>
      <c r="H134" s="509"/>
      <c r="I134" s="17">
        <v>0</v>
      </c>
      <c r="J134" s="181">
        <v>0</v>
      </c>
      <c r="K134" s="167">
        <v>0</v>
      </c>
      <c r="L134" s="17">
        <v>0</v>
      </c>
      <c r="M134" s="181">
        <v>0</v>
      </c>
      <c r="N134" s="167">
        <v>0</v>
      </c>
      <c r="O134" s="17">
        <v>0</v>
      </c>
      <c r="P134" s="181">
        <v>0</v>
      </c>
      <c r="Q134" s="167">
        <v>0</v>
      </c>
      <c r="R134" s="17">
        <v>0</v>
      </c>
      <c r="S134" s="181">
        <v>0</v>
      </c>
      <c r="T134" s="167">
        <v>0</v>
      </c>
      <c r="U134" s="84"/>
      <c r="W134" s="77" t="e">
        <f>IF((J134+M134+P134+S134)/(I134+L134+O134+R134)&gt;1.43,"HIBA","OK")</f>
        <v>#DIV/0!</v>
      </c>
      <c r="X134" s="41">
        <v>1.43</v>
      </c>
      <c r="Y134" s="299" t="s">
        <v>80</v>
      </c>
    </row>
    <row r="135" spans="3:25" ht="14.1" customHeight="1">
      <c r="C135" s="510" t="s">
        <v>74</v>
      </c>
      <c r="D135" s="511"/>
      <c r="E135" s="511"/>
      <c r="F135" s="511"/>
      <c r="G135" s="511"/>
      <c r="H135" s="511"/>
      <c r="I135" s="17">
        <v>0</v>
      </c>
      <c r="J135" s="181">
        <v>0</v>
      </c>
      <c r="K135" s="167">
        <v>0</v>
      </c>
      <c r="L135" s="17">
        <v>0</v>
      </c>
      <c r="M135" s="181">
        <v>0</v>
      </c>
      <c r="N135" s="167">
        <v>0</v>
      </c>
      <c r="O135" s="17">
        <v>0</v>
      </c>
      <c r="P135" s="181">
        <v>0</v>
      </c>
      <c r="Q135" s="167">
        <v>0</v>
      </c>
      <c r="R135" s="17">
        <v>0</v>
      </c>
      <c r="S135" s="181">
        <v>0</v>
      </c>
      <c r="T135" s="167">
        <v>0</v>
      </c>
      <c r="U135" s="84"/>
      <c r="W135" s="77" t="e">
        <f>IF((J135+M135+P135+S135)/(I135+L135+O135+R135)&gt;2.2,"HIBA","OK")</f>
        <v>#DIV/0!</v>
      </c>
      <c r="X135" s="41">
        <v>2.2000000000000002</v>
      </c>
      <c r="Y135" s="299" t="s">
        <v>81</v>
      </c>
    </row>
    <row r="136" spans="3:25" ht="14.1" customHeight="1">
      <c r="C136" s="507" t="s">
        <v>75</v>
      </c>
      <c r="D136" s="508"/>
      <c r="E136" s="508"/>
      <c r="F136" s="508"/>
      <c r="G136" s="508"/>
      <c r="H136" s="509"/>
      <c r="I136" s="17">
        <v>0</v>
      </c>
      <c r="J136" s="181">
        <v>0</v>
      </c>
      <c r="K136" s="167">
        <v>0</v>
      </c>
      <c r="L136" s="17">
        <v>0</v>
      </c>
      <c r="M136" s="181">
        <v>0</v>
      </c>
      <c r="N136" s="167">
        <v>0</v>
      </c>
      <c r="O136" s="17">
        <v>0</v>
      </c>
      <c r="P136" s="181">
        <v>0</v>
      </c>
      <c r="Q136" s="167">
        <v>0</v>
      </c>
      <c r="R136" s="17">
        <v>0</v>
      </c>
      <c r="S136" s="181">
        <v>0</v>
      </c>
      <c r="T136" s="167">
        <v>0</v>
      </c>
      <c r="U136" s="84"/>
      <c r="W136" s="77" t="e">
        <f>IF((J136+M136+P136+S136)/(I136+L136+O136+R136)&gt;2.75,"HIBA","OK")</f>
        <v>#DIV/0!</v>
      </c>
      <c r="X136" s="41">
        <v>2.75</v>
      </c>
      <c r="Y136" s="299" t="s">
        <v>82</v>
      </c>
    </row>
    <row r="137" spans="3:25" ht="14.1" customHeight="1" thickBot="1">
      <c r="C137" s="512" t="s">
        <v>76</v>
      </c>
      <c r="D137" s="513"/>
      <c r="E137" s="513"/>
      <c r="F137" s="513"/>
      <c r="G137" s="513"/>
      <c r="H137" s="514"/>
      <c r="I137" s="18">
        <v>0</v>
      </c>
      <c r="J137" s="182">
        <v>0</v>
      </c>
      <c r="K137" s="169">
        <v>0</v>
      </c>
      <c r="L137" s="18">
        <v>0</v>
      </c>
      <c r="M137" s="182">
        <v>0</v>
      </c>
      <c r="N137" s="169">
        <v>0</v>
      </c>
      <c r="O137" s="18">
        <v>0</v>
      </c>
      <c r="P137" s="182">
        <v>0</v>
      </c>
      <c r="Q137" s="169">
        <v>0</v>
      </c>
      <c r="R137" s="18">
        <v>0</v>
      </c>
      <c r="S137" s="182">
        <v>0</v>
      </c>
      <c r="T137" s="169">
        <v>0</v>
      </c>
      <c r="U137" s="84"/>
      <c r="W137" s="77" t="e">
        <f>IF((J137+M137+P137+S137)/(I137+L137+O137+R137)&gt;0.4,"HIBA","OK")</f>
        <v>#DIV/0!</v>
      </c>
      <c r="X137" s="2">
        <v>0.4</v>
      </c>
      <c r="Y137" s="299" t="s">
        <v>83</v>
      </c>
    </row>
    <row r="138" spans="3:25" ht="19.5" customHeight="1">
      <c r="C138" s="90" t="s">
        <v>302</v>
      </c>
      <c r="R138" s="2"/>
      <c r="S138" s="2"/>
    </row>
    <row r="139" spans="3:25" ht="21.75" customHeight="1" thickBot="1">
      <c r="R139" s="2"/>
      <c r="S139" s="2"/>
    </row>
    <row r="140" spans="3:25" ht="16.2" thickBot="1">
      <c r="C140" s="515" t="s">
        <v>32</v>
      </c>
      <c r="D140" s="516"/>
      <c r="E140" s="516"/>
      <c r="F140" s="516"/>
      <c r="G140" s="516"/>
      <c r="H140" s="517"/>
      <c r="I140" s="521" t="s">
        <v>16</v>
      </c>
      <c r="J140" s="522"/>
      <c r="K140" s="523"/>
      <c r="L140" s="521" t="s">
        <v>33</v>
      </c>
      <c r="M140" s="522"/>
      <c r="N140" s="523"/>
      <c r="O140" s="521" t="s">
        <v>11</v>
      </c>
      <c r="P140" s="522"/>
      <c r="Q140" s="523"/>
      <c r="R140" s="521" t="s">
        <v>77</v>
      </c>
      <c r="S140" s="522"/>
      <c r="T140" s="523"/>
      <c r="U140" s="82"/>
    </row>
    <row r="141" spans="3:25">
      <c r="C141" s="518"/>
      <c r="D141" s="519"/>
      <c r="E141" s="519"/>
      <c r="F141" s="519"/>
      <c r="G141" s="519"/>
      <c r="H141" s="520"/>
      <c r="I141" s="524" t="s">
        <v>6</v>
      </c>
      <c r="J141" s="525"/>
      <c r="K141" s="40" t="s">
        <v>1</v>
      </c>
      <c r="L141" s="534" t="s">
        <v>6</v>
      </c>
      <c r="M141" s="535"/>
      <c r="N141" s="40" t="s">
        <v>1</v>
      </c>
      <c r="O141" s="534" t="s">
        <v>6</v>
      </c>
      <c r="P141" s="535"/>
      <c r="Q141" s="40" t="s">
        <v>1</v>
      </c>
      <c r="R141" s="534" t="s">
        <v>6</v>
      </c>
      <c r="S141" s="535"/>
      <c r="T141" s="40" t="s">
        <v>1</v>
      </c>
      <c r="U141" s="78"/>
    </row>
    <row r="142" spans="3:25">
      <c r="C142" s="518"/>
      <c r="D142" s="519"/>
      <c r="E142" s="519"/>
      <c r="F142" s="519"/>
      <c r="G142" s="519"/>
      <c r="H142" s="520"/>
      <c r="I142" s="24" t="s">
        <v>4</v>
      </c>
      <c r="J142" s="39" t="s">
        <v>5</v>
      </c>
      <c r="K142" s="37" t="s">
        <v>7</v>
      </c>
      <c r="L142" s="24" t="s">
        <v>4</v>
      </c>
      <c r="M142" s="39" t="s">
        <v>5</v>
      </c>
      <c r="N142" s="37" t="s">
        <v>7</v>
      </c>
      <c r="O142" s="24" t="s">
        <v>4</v>
      </c>
      <c r="P142" s="39" t="s">
        <v>5</v>
      </c>
      <c r="Q142" s="37" t="s">
        <v>7</v>
      </c>
      <c r="R142" s="24" t="s">
        <v>4</v>
      </c>
      <c r="S142" s="39" t="s">
        <v>5</v>
      </c>
      <c r="T142" s="37" t="s">
        <v>7</v>
      </c>
      <c r="U142" s="78"/>
    </row>
    <row r="143" spans="3:25" ht="13.8" thickBot="1">
      <c r="C143" s="531"/>
      <c r="D143" s="532"/>
      <c r="E143" s="532"/>
      <c r="F143" s="532"/>
      <c r="G143" s="532"/>
      <c r="H143" s="533"/>
      <c r="I143" s="25" t="s">
        <v>2</v>
      </c>
      <c r="J143" s="38" t="s">
        <v>3</v>
      </c>
      <c r="K143" s="23" t="s">
        <v>3</v>
      </c>
      <c r="L143" s="25" t="s">
        <v>2</v>
      </c>
      <c r="M143" s="38" t="s">
        <v>3</v>
      </c>
      <c r="N143" s="23" t="s">
        <v>3</v>
      </c>
      <c r="O143" s="25" t="s">
        <v>2</v>
      </c>
      <c r="P143" s="38" t="s">
        <v>3</v>
      </c>
      <c r="Q143" s="23" t="s">
        <v>3</v>
      </c>
      <c r="R143" s="25" t="s">
        <v>2</v>
      </c>
      <c r="S143" s="38" t="s">
        <v>3</v>
      </c>
      <c r="T143" s="23" t="s">
        <v>3</v>
      </c>
      <c r="U143" s="78"/>
    </row>
    <row r="144" spans="3:25" ht="24" customHeight="1" thickBot="1">
      <c r="C144" s="526" t="s">
        <v>145</v>
      </c>
      <c r="D144" s="527"/>
      <c r="E144" s="527"/>
      <c r="F144" s="527"/>
      <c r="G144" s="527"/>
      <c r="H144" s="528"/>
      <c r="I144" s="142">
        <f t="shared" ref="I144:T144" si="20">SUM(I145:I149)</f>
        <v>0</v>
      </c>
      <c r="J144" s="163">
        <f t="shared" si="20"/>
        <v>0</v>
      </c>
      <c r="K144" s="164">
        <f t="shared" si="20"/>
        <v>0</v>
      </c>
      <c r="L144" s="142">
        <f t="shared" si="20"/>
        <v>0</v>
      </c>
      <c r="M144" s="163">
        <f t="shared" si="20"/>
        <v>0</v>
      </c>
      <c r="N144" s="164">
        <f t="shared" si="20"/>
        <v>0</v>
      </c>
      <c r="O144" s="142">
        <f t="shared" si="20"/>
        <v>0</v>
      </c>
      <c r="P144" s="163">
        <f t="shared" si="20"/>
        <v>0</v>
      </c>
      <c r="Q144" s="164">
        <f t="shared" si="20"/>
        <v>0</v>
      </c>
      <c r="R144" s="142">
        <f t="shared" si="20"/>
        <v>0</v>
      </c>
      <c r="S144" s="163">
        <f t="shared" si="20"/>
        <v>0</v>
      </c>
      <c r="T144" s="164">
        <f t="shared" si="20"/>
        <v>0</v>
      </c>
      <c r="U144" s="83"/>
    </row>
    <row r="145" spans="3:25" ht="14.1" customHeight="1">
      <c r="C145" s="551" t="s">
        <v>256</v>
      </c>
      <c r="D145" s="552"/>
      <c r="E145" s="552"/>
      <c r="F145" s="552"/>
      <c r="G145" s="552"/>
      <c r="H145" s="553"/>
      <c r="I145" s="155">
        <f t="shared" ref="I145:T145" si="21">I89+I111+I122+I133</f>
        <v>0</v>
      </c>
      <c r="J145" s="184">
        <f t="shared" si="21"/>
        <v>0</v>
      </c>
      <c r="K145" s="185">
        <f t="shared" si="21"/>
        <v>0</v>
      </c>
      <c r="L145" s="155">
        <f t="shared" si="21"/>
        <v>0</v>
      </c>
      <c r="M145" s="184">
        <f t="shared" si="21"/>
        <v>0</v>
      </c>
      <c r="N145" s="185">
        <f t="shared" si="21"/>
        <v>0</v>
      </c>
      <c r="O145" s="155">
        <f t="shared" si="21"/>
        <v>0</v>
      </c>
      <c r="P145" s="184">
        <f t="shared" si="21"/>
        <v>0</v>
      </c>
      <c r="Q145" s="185">
        <f t="shared" si="21"/>
        <v>0</v>
      </c>
      <c r="R145" s="155">
        <f t="shared" si="21"/>
        <v>0</v>
      </c>
      <c r="S145" s="184">
        <f t="shared" si="21"/>
        <v>0</v>
      </c>
      <c r="T145" s="185">
        <f t="shared" si="21"/>
        <v>0</v>
      </c>
      <c r="U145" s="83"/>
    </row>
    <row r="146" spans="3:25" ht="14.1" customHeight="1">
      <c r="C146" s="554" t="s">
        <v>257</v>
      </c>
      <c r="D146" s="555"/>
      <c r="E146" s="555"/>
      <c r="F146" s="555"/>
      <c r="G146" s="555"/>
      <c r="H146" s="556"/>
      <c r="I146" s="155">
        <f t="shared" ref="I146:T146" si="22">I90+I112+I123+I134</f>
        <v>0</v>
      </c>
      <c r="J146" s="184">
        <f t="shared" si="22"/>
        <v>0</v>
      </c>
      <c r="K146" s="186">
        <f t="shared" si="22"/>
        <v>0</v>
      </c>
      <c r="L146" s="157">
        <f t="shared" si="22"/>
        <v>0</v>
      </c>
      <c r="M146" s="189">
        <f t="shared" si="22"/>
        <v>0</v>
      </c>
      <c r="N146" s="186">
        <f t="shared" si="22"/>
        <v>0</v>
      </c>
      <c r="O146" s="157">
        <f t="shared" si="22"/>
        <v>0</v>
      </c>
      <c r="P146" s="184">
        <f t="shared" si="22"/>
        <v>0</v>
      </c>
      <c r="Q146" s="186">
        <f t="shared" si="22"/>
        <v>0</v>
      </c>
      <c r="R146" s="157">
        <f t="shared" si="22"/>
        <v>0</v>
      </c>
      <c r="S146" s="189">
        <f t="shared" si="22"/>
        <v>0</v>
      </c>
      <c r="T146" s="186">
        <f t="shared" si="22"/>
        <v>0</v>
      </c>
      <c r="U146" s="83"/>
    </row>
    <row r="147" spans="3:25" ht="14.1" customHeight="1">
      <c r="C147" s="557" t="s">
        <v>258</v>
      </c>
      <c r="D147" s="558"/>
      <c r="E147" s="558"/>
      <c r="F147" s="558"/>
      <c r="G147" s="558"/>
      <c r="H147" s="558"/>
      <c r="I147" s="155">
        <f t="shared" ref="I147:T147" si="23">I91+I113+I124+I135</f>
        <v>0</v>
      </c>
      <c r="J147" s="184">
        <f t="shared" si="23"/>
        <v>0</v>
      </c>
      <c r="K147" s="186">
        <f t="shared" si="23"/>
        <v>0</v>
      </c>
      <c r="L147" s="157">
        <f t="shared" si="23"/>
        <v>0</v>
      </c>
      <c r="M147" s="189">
        <f t="shared" si="23"/>
        <v>0</v>
      </c>
      <c r="N147" s="186">
        <f t="shared" si="23"/>
        <v>0</v>
      </c>
      <c r="O147" s="157">
        <f t="shared" si="23"/>
        <v>0</v>
      </c>
      <c r="P147" s="184">
        <f t="shared" si="23"/>
        <v>0</v>
      </c>
      <c r="Q147" s="186">
        <f t="shared" si="23"/>
        <v>0</v>
      </c>
      <c r="R147" s="157">
        <f t="shared" si="23"/>
        <v>0</v>
      </c>
      <c r="S147" s="189">
        <f t="shared" si="23"/>
        <v>0</v>
      </c>
      <c r="T147" s="186">
        <f t="shared" si="23"/>
        <v>0</v>
      </c>
      <c r="U147" s="83"/>
    </row>
    <row r="148" spans="3:25" ht="14.1" customHeight="1">
      <c r="C148" s="554" t="s">
        <v>259</v>
      </c>
      <c r="D148" s="555"/>
      <c r="E148" s="555"/>
      <c r="F148" s="555"/>
      <c r="G148" s="555"/>
      <c r="H148" s="556"/>
      <c r="I148" s="155">
        <f t="shared" ref="I148:T148" si="24">I92+I114+I125+I136</f>
        <v>0</v>
      </c>
      <c r="J148" s="184">
        <f t="shared" si="24"/>
        <v>0</v>
      </c>
      <c r="K148" s="186">
        <f t="shared" si="24"/>
        <v>0</v>
      </c>
      <c r="L148" s="157">
        <f t="shared" si="24"/>
        <v>0</v>
      </c>
      <c r="M148" s="189">
        <f t="shared" si="24"/>
        <v>0</v>
      </c>
      <c r="N148" s="186">
        <f t="shared" si="24"/>
        <v>0</v>
      </c>
      <c r="O148" s="157">
        <f t="shared" si="24"/>
        <v>0</v>
      </c>
      <c r="P148" s="184">
        <f t="shared" si="24"/>
        <v>0</v>
      </c>
      <c r="Q148" s="186">
        <f t="shared" si="24"/>
        <v>0</v>
      </c>
      <c r="R148" s="157">
        <f t="shared" si="24"/>
        <v>0</v>
      </c>
      <c r="S148" s="189">
        <f t="shared" si="24"/>
        <v>0</v>
      </c>
      <c r="T148" s="186">
        <f t="shared" si="24"/>
        <v>0</v>
      </c>
      <c r="U148" s="83"/>
    </row>
    <row r="149" spans="3:25" ht="14.1" customHeight="1" thickBot="1">
      <c r="C149" s="559" t="s">
        <v>260</v>
      </c>
      <c r="D149" s="560"/>
      <c r="E149" s="560"/>
      <c r="F149" s="560"/>
      <c r="G149" s="560"/>
      <c r="H149" s="561"/>
      <c r="I149" s="156">
        <f t="shared" ref="I149:T149" si="25">I93+I115+I126+I137</f>
        <v>0</v>
      </c>
      <c r="J149" s="187">
        <f t="shared" si="25"/>
        <v>0</v>
      </c>
      <c r="K149" s="188">
        <f t="shared" si="25"/>
        <v>0</v>
      </c>
      <c r="L149" s="158">
        <f t="shared" si="25"/>
        <v>0</v>
      </c>
      <c r="M149" s="190">
        <f t="shared" si="25"/>
        <v>0</v>
      </c>
      <c r="N149" s="188">
        <f t="shared" si="25"/>
        <v>0</v>
      </c>
      <c r="O149" s="158">
        <f t="shared" si="25"/>
        <v>0</v>
      </c>
      <c r="P149" s="187">
        <f t="shared" si="25"/>
        <v>0</v>
      </c>
      <c r="Q149" s="188">
        <f t="shared" si="25"/>
        <v>0</v>
      </c>
      <c r="R149" s="158">
        <f t="shared" si="25"/>
        <v>0</v>
      </c>
      <c r="S149" s="190">
        <f t="shared" si="25"/>
        <v>0</v>
      </c>
      <c r="T149" s="188">
        <f t="shared" si="25"/>
        <v>0</v>
      </c>
      <c r="U149" s="83"/>
    </row>
    <row r="150" spans="3:25" ht="24" customHeight="1">
      <c r="I150" s="2" t="str">
        <f>IF(I144=I132+I121+I110+I88," ","HIBA")</f>
        <v xml:space="preserve"> </v>
      </c>
      <c r="J150" s="2" t="str">
        <f t="shared" ref="J150:T150" si="26">IF(J144=J132+J121+J110+J88," ","HIBA")</f>
        <v xml:space="preserve"> </v>
      </c>
      <c r="K150" s="2" t="str">
        <f>IF(K144=K132+K121+K110+K88," ","HIBA")</f>
        <v xml:space="preserve"> </v>
      </c>
      <c r="L150" s="2" t="str">
        <f t="shared" si="26"/>
        <v xml:space="preserve"> </v>
      </c>
      <c r="M150" s="2" t="str">
        <f t="shared" si="26"/>
        <v xml:space="preserve"> </v>
      </c>
      <c r="N150" s="2" t="str">
        <f t="shared" si="26"/>
        <v xml:space="preserve"> </v>
      </c>
      <c r="O150" s="2" t="str">
        <f t="shared" si="26"/>
        <v xml:space="preserve"> </v>
      </c>
      <c r="P150" s="2" t="str">
        <f t="shared" si="26"/>
        <v xml:space="preserve"> </v>
      </c>
      <c r="Q150" s="2" t="str">
        <f t="shared" si="26"/>
        <v xml:space="preserve"> </v>
      </c>
      <c r="R150" s="2" t="str">
        <f t="shared" si="26"/>
        <v xml:space="preserve"> </v>
      </c>
      <c r="S150" s="2" t="str">
        <f t="shared" si="26"/>
        <v xml:space="preserve"> </v>
      </c>
      <c r="T150" s="2" t="str">
        <f t="shared" si="26"/>
        <v xml:space="preserve"> </v>
      </c>
      <c r="U150" s="83"/>
    </row>
    <row r="151" spans="3:25" ht="24" customHeight="1">
      <c r="I151" s="2"/>
      <c r="R151" s="2"/>
      <c r="S151" s="2"/>
      <c r="U151" s="83"/>
    </row>
    <row r="152" spans="3:25" ht="20.25" customHeight="1">
      <c r="C152" s="21"/>
    </row>
    <row r="153" spans="3:25" ht="19.5" customHeight="1">
      <c r="C153" s="530" t="s">
        <v>114</v>
      </c>
      <c r="D153" s="530"/>
      <c r="E153" s="530"/>
      <c r="F153" s="530"/>
      <c r="G153" s="530"/>
      <c r="H153" s="530"/>
      <c r="I153" s="530"/>
      <c r="J153" s="530"/>
      <c r="K153" s="530"/>
      <c r="L153" s="530"/>
      <c r="M153" s="530"/>
      <c r="N153" s="530"/>
      <c r="O153" s="530"/>
      <c r="P153" s="530"/>
      <c r="Q153" s="530"/>
      <c r="R153" s="530"/>
      <c r="S153" s="530"/>
      <c r="T153" s="530"/>
    </row>
    <row r="154" spans="3:25" ht="22.5" customHeight="1">
      <c r="C154" s="541" t="s">
        <v>250</v>
      </c>
      <c r="D154" s="541"/>
      <c r="E154" s="541"/>
      <c r="F154" s="541"/>
      <c r="G154" s="541"/>
      <c r="H154" s="541"/>
      <c r="I154" s="541"/>
      <c r="J154" s="541"/>
      <c r="K154" s="541"/>
      <c r="L154" s="541"/>
      <c r="M154" s="541"/>
      <c r="N154" s="541"/>
      <c r="O154" s="541"/>
      <c r="P154" s="541"/>
      <c r="Q154" s="541"/>
      <c r="R154" s="541"/>
      <c r="S154" s="541"/>
      <c r="T154" s="541"/>
      <c r="U154" s="81"/>
    </row>
    <row r="155" spans="3:25" ht="17.25" customHeight="1" thickBot="1">
      <c r="C155" s="135"/>
      <c r="D155" s="135"/>
      <c r="E155" s="135"/>
      <c r="F155" s="135"/>
      <c r="G155" s="135"/>
      <c r="H155" s="135"/>
      <c r="I155" s="136"/>
      <c r="J155" s="135"/>
      <c r="K155" s="135"/>
      <c r="L155" s="135"/>
      <c r="M155" s="135"/>
      <c r="N155" s="135"/>
      <c r="O155" s="135"/>
      <c r="P155" s="135"/>
      <c r="Q155" s="135"/>
      <c r="R155" s="22"/>
      <c r="S155" s="22"/>
      <c r="T155" s="135"/>
    </row>
    <row r="156" spans="3:25" ht="16.2" thickBot="1">
      <c r="C156" s="515" t="s">
        <v>149</v>
      </c>
      <c r="D156" s="516"/>
      <c r="E156" s="516"/>
      <c r="F156" s="516"/>
      <c r="G156" s="516"/>
      <c r="H156" s="517"/>
      <c r="I156" s="521" t="s">
        <v>16</v>
      </c>
      <c r="J156" s="522"/>
      <c r="K156" s="523"/>
      <c r="L156" s="521" t="s">
        <v>33</v>
      </c>
      <c r="M156" s="522"/>
      <c r="N156" s="523"/>
      <c r="O156" s="521" t="s">
        <v>11</v>
      </c>
      <c r="P156" s="522"/>
      <c r="Q156" s="522"/>
      <c r="R156" s="521" t="s">
        <v>77</v>
      </c>
      <c r="S156" s="522"/>
      <c r="T156" s="523"/>
      <c r="U156" s="82"/>
      <c r="W156" s="540" t="s">
        <v>96</v>
      </c>
      <c r="X156" s="540"/>
      <c r="Y156" s="540"/>
    </row>
    <row r="157" spans="3:25">
      <c r="C157" s="518"/>
      <c r="D157" s="519"/>
      <c r="E157" s="519"/>
      <c r="F157" s="519"/>
      <c r="G157" s="519"/>
      <c r="H157" s="520"/>
      <c r="I157" s="524" t="s">
        <v>6</v>
      </c>
      <c r="J157" s="525"/>
      <c r="K157" s="40" t="s">
        <v>1</v>
      </c>
      <c r="L157" s="524" t="s">
        <v>6</v>
      </c>
      <c r="M157" s="525"/>
      <c r="N157" s="40" t="s">
        <v>1</v>
      </c>
      <c r="O157" s="524" t="s">
        <v>6</v>
      </c>
      <c r="P157" s="525"/>
      <c r="Q157" s="40" t="s">
        <v>1</v>
      </c>
      <c r="R157" s="524" t="s">
        <v>6</v>
      </c>
      <c r="S157" s="525"/>
      <c r="T157" s="40" t="s">
        <v>1</v>
      </c>
      <c r="U157" s="78"/>
    </row>
    <row r="158" spans="3:25">
      <c r="C158" s="518"/>
      <c r="D158" s="519"/>
      <c r="E158" s="519"/>
      <c r="F158" s="519"/>
      <c r="G158" s="519"/>
      <c r="H158" s="520"/>
      <c r="I158" s="24" t="s">
        <v>4</v>
      </c>
      <c r="J158" s="39" t="s">
        <v>5</v>
      </c>
      <c r="K158" s="37" t="s">
        <v>7</v>
      </c>
      <c r="L158" s="24" t="s">
        <v>4</v>
      </c>
      <c r="M158" s="39" t="s">
        <v>5</v>
      </c>
      <c r="N158" s="37" t="s">
        <v>7</v>
      </c>
      <c r="O158" s="24" t="s">
        <v>4</v>
      </c>
      <c r="P158" s="39" t="s">
        <v>5</v>
      </c>
      <c r="Q158" s="37" t="s">
        <v>7</v>
      </c>
      <c r="R158" s="24" t="s">
        <v>4</v>
      </c>
      <c r="S158" s="39" t="s">
        <v>5</v>
      </c>
      <c r="T158" s="37" t="s">
        <v>7</v>
      </c>
      <c r="U158" s="78"/>
    </row>
    <row r="159" spans="3:25" ht="13.8" thickBot="1">
      <c r="C159" s="518"/>
      <c r="D159" s="519"/>
      <c r="E159" s="519"/>
      <c r="F159" s="519"/>
      <c r="G159" s="519"/>
      <c r="H159" s="520"/>
      <c r="I159" s="25" t="s">
        <v>2</v>
      </c>
      <c r="J159" s="38" t="s">
        <v>3</v>
      </c>
      <c r="K159" s="23" t="s">
        <v>3</v>
      </c>
      <c r="L159" s="25" t="s">
        <v>2</v>
      </c>
      <c r="M159" s="38" t="s">
        <v>3</v>
      </c>
      <c r="N159" s="23" t="s">
        <v>3</v>
      </c>
      <c r="O159" s="25" t="s">
        <v>2</v>
      </c>
      <c r="P159" s="38" t="s">
        <v>3</v>
      </c>
      <c r="Q159" s="23" t="s">
        <v>3</v>
      </c>
      <c r="R159" s="25" t="s">
        <v>2</v>
      </c>
      <c r="S159" s="38" t="s">
        <v>3</v>
      </c>
      <c r="T159" s="23" t="s">
        <v>3</v>
      </c>
      <c r="U159" s="78"/>
    </row>
    <row r="160" spans="3:25" ht="20.100000000000001" customHeight="1" thickBot="1">
      <c r="C160" s="526" t="s">
        <v>55</v>
      </c>
      <c r="D160" s="527"/>
      <c r="E160" s="527"/>
      <c r="F160" s="527"/>
      <c r="G160" s="527"/>
      <c r="H160" s="528"/>
      <c r="I160" s="159">
        <f t="shared" ref="I160:T160" si="27">SUM(I161:I165)</f>
        <v>0</v>
      </c>
      <c r="J160" s="191">
        <f t="shared" si="27"/>
        <v>0</v>
      </c>
      <c r="K160" s="192">
        <f t="shared" si="27"/>
        <v>0</v>
      </c>
      <c r="L160" s="145">
        <f t="shared" si="27"/>
        <v>0</v>
      </c>
      <c r="M160" s="163">
        <f t="shared" si="27"/>
        <v>0</v>
      </c>
      <c r="N160" s="164">
        <f t="shared" si="27"/>
        <v>0</v>
      </c>
      <c r="O160" s="142">
        <f t="shared" si="27"/>
        <v>0</v>
      </c>
      <c r="P160" s="163">
        <f t="shared" si="27"/>
        <v>0</v>
      </c>
      <c r="Q160" s="172">
        <f t="shared" si="27"/>
        <v>0</v>
      </c>
      <c r="R160" s="142">
        <f t="shared" si="27"/>
        <v>0</v>
      </c>
      <c r="S160" s="26">
        <f t="shared" si="27"/>
        <v>0</v>
      </c>
      <c r="T160" s="27">
        <f t="shared" si="27"/>
        <v>0</v>
      </c>
      <c r="U160" s="83"/>
      <c r="W160" s="76" t="s">
        <v>93</v>
      </c>
      <c r="X160" s="74" t="s">
        <v>94</v>
      </c>
      <c r="Y160" s="299" t="s">
        <v>95</v>
      </c>
    </row>
    <row r="161" spans="3:25" ht="14.25" customHeight="1">
      <c r="C161" s="504" t="s">
        <v>56</v>
      </c>
      <c r="D161" s="505"/>
      <c r="E161" s="505"/>
      <c r="F161" s="505"/>
      <c r="G161" s="505"/>
      <c r="H161" s="505"/>
      <c r="I161" s="160">
        <f t="shared" ref="I161:T161" si="28">I19+I89</f>
        <v>0</v>
      </c>
      <c r="J161" s="193">
        <f t="shared" si="28"/>
        <v>0</v>
      </c>
      <c r="K161" s="194">
        <f t="shared" si="28"/>
        <v>0</v>
      </c>
      <c r="L161" s="160">
        <f t="shared" si="28"/>
        <v>0</v>
      </c>
      <c r="M161" s="193">
        <f t="shared" si="28"/>
        <v>0</v>
      </c>
      <c r="N161" s="194">
        <f t="shared" si="28"/>
        <v>0</v>
      </c>
      <c r="O161" s="160">
        <f t="shared" si="28"/>
        <v>0</v>
      </c>
      <c r="P161" s="193">
        <f t="shared" si="28"/>
        <v>0</v>
      </c>
      <c r="Q161" s="194">
        <f t="shared" si="28"/>
        <v>0</v>
      </c>
      <c r="R161" s="160">
        <f t="shared" si="28"/>
        <v>0</v>
      </c>
      <c r="S161" s="29">
        <f t="shared" si="28"/>
        <v>0</v>
      </c>
      <c r="T161" s="30">
        <f t="shared" si="28"/>
        <v>0</v>
      </c>
      <c r="U161" s="85"/>
      <c r="W161" s="77" t="e">
        <f>IF((J161+M161+P161+S161)/(I161+L161+O161+R161)&gt;0.6,"HIBA","OK")</f>
        <v>#DIV/0!</v>
      </c>
      <c r="X161" s="41">
        <v>0.6</v>
      </c>
      <c r="Y161" s="299" t="s">
        <v>79</v>
      </c>
    </row>
    <row r="162" spans="3:25" ht="14.25" customHeight="1">
      <c r="C162" s="507" t="s">
        <v>57</v>
      </c>
      <c r="D162" s="508"/>
      <c r="E162" s="508"/>
      <c r="F162" s="508"/>
      <c r="G162" s="508"/>
      <c r="H162" s="509"/>
      <c r="I162" s="161">
        <f t="shared" ref="I162:T162" si="29">I20+I90</f>
        <v>0</v>
      </c>
      <c r="J162" s="195">
        <f t="shared" si="29"/>
        <v>0</v>
      </c>
      <c r="K162" s="196">
        <f t="shared" si="29"/>
        <v>0</v>
      </c>
      <c r="L162" s="161">
        <f t="shared" si="29"/>
        <v>0</v>
      </c>
      <c r="M162" s="195">
        <f t="shared" si="29"/>
        <v>0</v>
      </c>
      <c r="N162" s="196">
        <f t="shared" si="29"/>
        <v>0</v>
      </c>
      <c r="O162" s="161">
        <f t="shared" si="29"/>
        <v>0</v>
      </c>
      <c r="P162" s="195">
        <f t="shared" si="29"/>
        <v>0</v>
      </c>
      <c r="Q162" s="196">
        <f t="shared" si="29"/>
        <v>0</v>
      </c>
      <c r="R162" s="161">
        <f t="shared" si="29"/>
        <v>0</v>
      </c>
      <c r="S162" s="31">
        <f t="shared" si="29"/>
        <v>0</v>
      </c>
      <c r="T162" s="32">
        <f t="shared" si="29"/>
        <v>0</v>
      </c>
      <c r="U162" s="85"/>
      <c r="W162" s="77" t="e">
        <f>IF((J162+M162+P162+S162)/(I162+L162+O162+R162)&gt;2.6,"HIBA","OK")</f>
        <v>#DIV/0!</v>
      </c>
      <c r="X162" s="41">
        <v>2.6</v>
      </c>
      <c r="Y162" s="299" t="s">
        <v>80</v>
      </c>
    </row>
    <row r="163" spans="3:25" ht="14.25" customHeight="1">
      <c r="C163" s="510" t="s">
        <v>58</v>
      </c>
      <c r="D163" s="511"/>
      <c r="E163" s="511"/>
      <c r="F163" s="511"/>
      <c r="G163" s="511"/>
      <c r="H163" s="511"/>
      <c r="I163" s="161">
        <f t="shared" ref="I163:T163" si="30">I21+I91</f>
        <v>0</v>
      </c>
      <c r="J163" s="195">
        <f t="shared" si="30"/>
        <v>0</v>
      </c>
      <c r="K163" s="196">
        <f t="shared" si="30"/>
        <v>0</v>
      </c>
      <c r="L163" s="161">
        <f t="shared" si="30"/>
        <v>0</v>
      </c>
      <c r="M163" s="195">
        <f t="shared" si="30"/>
        <v>0</v>
      </c>
      <c r="N163" s="196">
        <f t="shared" si="30"/>
        <v>0</v>
      </c>
      <c r="O163" s="161">
        <f t="shared" si="30"/>
        <v>0</v>
      </c>
      <c r="P163" s="195">
        <f t="shared" si="30"/>
        <v>0</v>
      </c>
      <c r="Q163" s="196">
        <f t="shared" si="30"/>
        <v>0</v>
      </c>
      <c r="R163" s="161">
        <f t="shared" si="30"/>
        <v>0</v>
      </c>
      <c r="S163" s="31">
        <f t="shared" si="30"/>
        <v>0</v>
      </c>
      <c r="T163" s="32">
        <f t="shared" si="30"/>
        <v>0</v>
      </c>
      <c r="U163" s="85"/>
      <c r="W163" s="77" t="e">
        <f>IF((J163+M163+P163+S163)/(I163+L163+O163+R163)&gt;10,"HIBA","OK")</f>
        <v>#DIV/0!</v>
      </c>
      <c r="X163" s="121">
        <v>10</v>
      </c>
      <c r="Y163" s="299" t="s">
        <v>81</v>
      </c>
    </row>
    <row r="164" spans="3:25" ht="14.25" customHeight="1">
      <c r="C164" s="507" t="s">
        <v>59</v>
      </c>
      <c r="D164" s="508"/>
      <c r="E164" s="508"/>
      <c r="F164" s="508"/>
      <c r="G164" s="508"/>
      <c r="H164" s="509"/>
      <c r="I164" s="161">
        <f t="shared" ref="I164:T164" si="31">I22+I92</f>
        <v>0</v>
      </c>
      <c r="J164" s="195">
        <f t="shared" si="31"/>
        <v>0</v>
      </c>
      <c r="K164" s="196">
        <f t="shared" si="31"/>
        <v>0</v>
      </c>
      <c r="L164" s="161">
        <f t="shared" si="31"/>
        <v>0</v>
      </c>
      <c r="M164" s="195">
        <f t="shared" si="31"/>
        <v>0</v>
      </c>
      <c r="N164" s="196">
        <f t="shared" si="31"/>
        <v>0</v>
      </c>
      <c r="O164" s="161">
        <f t="shared" si="31"/>
        <v>0</v>
      </c>
      <c r="P164" s="195">
        <f t="shared" si="31"/>
        <v>0</v>
      </c>
      <c r="Q164" s="196">
        <f t="shared" si="31"/>
        <v>0</v>
      </c>
      <c r="R164" s="161">
        <f t="shared" si="31"/>
        <v>0</v>
      </c>
      <c r="S164" s="31">
        <f t="shared" si="31"/>
        <v>0</v>
      </c>
      <c r="T164" s="32">
        <f t="shared" si="31"/>
        <v>0</v>
      </c>
      <c r="U164" s="85"/>
      <c r="W164" s="77" t="e">
        <f>IF((J164+M164+P164+S164)/(I164+L164+O164+R164)&gt;10,"HIBA","OK")</f>
        <v>#DIV/0!</v>
      </c>
      <c r="X164" s="121">
        <v>10</v>
      </c>
      <c r="Y164" s="299" t="s">
        <v>82</v>
      </c>
    </row>
    <row r="165" spans="3:25" ht="14.25" customHeight="1" thickBot="1">
      <c r="C165" s="512" t="s">
        <v>60</v>
      </c>
      <c r="D165" s="513"/>
      <c r="E165" s="513"/>
      <c r="F165" s="513"/>
      <c r="G165" s="513"/>
      <c r="H165" s="514"/>
      <c r="I165" s="162">
        <f t="shared" ref="I165:T165" si="32">I23+I93</f>
        <v>0</v>
      </c>
      <c r="J165" s="197">
        <f t="shared" si="32"/>
        <v>0</v>
      </c>
      <c r="K165" s="198">
        <f t="shared" si="32"/>
        <v>0</v>
      </c>
      <c r="L165" s="162">
        <f t="shared" si="32"/>
        <v>0</v>
      </c>
      <c r="M165" s="197">
        <f t="shared" si="32"/>
        <v>0</v>
      </c>
      <c r="N165" s="198">
        <f t="shared" si="32"/>
        <v>0</v>
      </c>
      <c r="O165" s="162">
        <f t="shared" si="32"/>
        <v>0</v>
      </c>
      <c r="P165" s="197">
        <f t="shared" si="32"/>
        <v>0</v>
      </c>
      <c r="Q165" s="198">
        <f t="shared" si="32"/>
        <v>0</v>
      </c>
      <c r="R165" s="162">
        <f t="shared" si="32"/>
        <v>0</v>
      </c>
      <c r="S165" s="33">
        <f t="shared" si="32"/>
        <v>0</v>
      </c>
      <c r="T165" s="34">
        <f t="shared" si="32"/>
        <v>0</v>
      </c>
      <c r="U165" s="85"/>
      <c r="W165" s="77" t="e">
        <f>IF((J165+M165+P165+S165)/(I165+L165+O165+R165)&gt;0.4,"HIBA","OK")</f>
        <v>#DIV/0!</v>
      </c>
      <c r="X165" s="2">
        <v>0.4</v>
      </c>
      <c r="Y165" s="299" t="s">
        <v>83</v>
      </c>
    </row>
    <row r="166" spans="3:25" ht="30" customHeight="1" thickBot="1">
      <c r="C166" s="90" t="s">
        <v>300</v>
      </c>
      <c r="D166" s="135"/>
      <c r="E166" s="135"/>
      <c r="F166" s="135"/>
      <c r="G166" s="135"/>
      <c r="H166" s="135"/>
      <c r="I166" s="136"/>
      <c r="J166" s="135"/>
      <c r="K166" s="135"/>
      <c r="L166" s="135"/>
      <c r="M166" s="135"/>
      <c r="N166" s="135"/>
      <c r="O166" s="135"/>
      <c r="P166" s="135"/>
      <c r="Q166" s="135"/>
      <c r="R166" s="135"/>
      <c r="S166" s="135"/>
      <c r="T166" s="135"/>
    </row>
    <row r="167" spans="3:25" ht="16.2" thickBot="1">
      <c r="C167" s="515" t="s">
        <v>284</v>
      </c>
      <c r="D167" s="516"/>
      <c r="E167" s="516"/>
      <c r="F167" s="516"/>
      <c r="G167" s="516"/>
      <c r="H167" s="517"/>
      <c r="I167" s="521" t="s">
        <v>16</v>
      </c>
      <c r="J167" s="522"/>
      <c r="K167" s="523"/>
      <c r="L167" s="521" t="s">
        <v>33</v>
      </c>
      <c r="M167" s="522"/>
      <c r="N167" s="523"/>
      <c r="O167" s="521" t="s">
        <v>11</v>
      </c>
      <c r="P167" s="522"/>
      <c r="Q167" s="522"/>
      <c r="R167" s="521" t="s">
        <v>77</v>
      </c>
      <c r="S167" s="522"/>
      <c r="T167" s="523"/>
    </row>
    <row r="168" spans="3:25">
      <c r="C168" s="518"/>
      <c r="D168" s="519"/>
      <c r="E168" s="519"/>
      <c r="F168" s="519"/>
      <c r="G168" s="519"/>
      <c r="H168" s="520"/>
      <c r="I168" s="524" t="s">
        <v>6</v>
      </c>
      <c r="J168" s="525"/>
      <c r="K168" s="40" t="s">
        <v>1</v>
      </c>
      <c r="L168" s="524" t="s">
        <v>6</v>
      </c>
      <c r="M168" s="525"/>
      <c r="N168" s="40" t="s">
        <v>1</v>
      </c>
      <c r="O168" s="524" t="s">
        <v>6</v>
      </c>
      <c r="P168" s="525"/>
      <c r="Q168" s="40" t="s">
        <v>1</v>
      </c>
      <c r="R168" s="524" t="s">
        <v>6</v>
      </c>
      <c r="S168" s="525"/>
      <c r="T168" s="40" t="s">
        <v>1</v>
      </c>
    </row>
    <row r="169" spans="3:25">
      <c r="C169" s="518"/>
      <c r="D169" s="519"/>
      <c r="E169" s="519"/>
      <c r="F169" s="519"/>
      <c r="G169" s="519"/>
      <c r="H169" s="520"/>
      <c r="I169" s="24" t="s">
        <v>4</v>
      </c>
      <c r="J169" s="39" t="s">
        <v>5</v>
      </c>
      <c r="K169" s="37" t="s">
        <v>7</v>
      </c>
      <c r="L169" s="24" t="s">
        <v>4</v>
      </c>
      <c r="M169" s="39" t="s">
        <v>5</v>
      </c>
      <c r="N169" s="37" t="s">
        <v>7</v>
      </c>
      <c r="O169" s="24" t="s">
        <v>4</v>
      </c>
      <c r="P169" s="39" t="s">
        <v>5</v>
      </c>
      <c r="Q169" s="37" t="s">
        <v>7</v>
      </c>
      <c r="R169" s="24" t="s">
        <v>4</v>
      </c>
      <c r="S169" s="39" t="s">
        <v>5</v>
      </c>
      <c r="T169" s="37" t="s">
        <v>7</v>
      </c>
    </row>
    <row r="170" spans="3:25" ht="13.8" thickBot="1">
      <c r="C170" s="518"/>
      <c r="D170" s="519"/>
      <c r="E170" s="519"/>
      <c r="F170" s="519"/>
      <c r="G170" s="519"/>
      <c r="H170" s="520"/>
      <c r="I170" s="25" t="s">
        <v>2</v>
      </c>
      <c r="J170" s="38" t="s">
        <v>3</v>
      </c>
      <c r="K170" s="23" t="s">
        <v>3</v>
      </c>
      <c r="L170" s="25" t="s">
        <v>2</v>
      </c>
      <c r="M170" s="38" t="s">
        <v>3</v>
      </c>
      <c r="N170" s="23" t="s">
        <v>3</v>
      </c>
      <c r="O170" s="25" t="s">
        <v>2</v>
      </c>
      <c r="P170" s="38" t="s">
        <v>3</v>
      </c>
      <c r="Q170" s="23" t="s">
        <v>3</v>
      </c>
      <c r="R170" s="25" t="s">
        <v>2</v>
      </c>
      <c r="S170" s="38" t="s">
        <v>3</v>
      </c>
      <c r="T170" s="23" t="s">
        <v>3</v>
      </c>
    </row>
    <row r="171" spans="3:25" ht="19.8" customHeight="1" thickBot="1">
      <c r="C171" s="501" t="s">
        <v>232</v>
      </c>
      <c r="D171" s="502"/>
      <c r="E171" s="502"/>
      <c r="F171" s="502"/>
      <c r="G171" s="502"/>
      <c r="H171" s="503"/>
      <c r="I171" s="142">
        <f>SUM(I172:I176)</f>
        <v>0</v>
      </c>
      <c r="J171" s="163">
        <f t="shared" ref="J171:T171" si="33">SUM(J172:J176)</f>
        <v>0</v>
      </c>
      <c r="K171" s="164">
        <f t="shared" si="33"/>
        <v>0</v>
      </c>
      <c r="L171" s="145">
        <f t="shared" si="33"/>
        <v>0</v>
      </c>
      <c r="M171" s="163">
        <f t="shared" si="33"/>
        <v>0</v>
      </c>
      <c r="N171" s="164">
        <f t="shared" si="33"/>
        <v>0</v>
      </c>
      <c r="O171" s="142">
        <f t="shared" si="33"/>
        <v>0</v>
      </c>
      <c r="P171" s="163">
        <f t="shared" si="33"/>
        <v>0</v>
      </c>
      <c r="Q171" s="172">
        <f t="shared" si="33"/>
        <v>0</v>
      </c>
      <c r="R171" s="142">
        <f t="shared" si="33"/>
        <v>0</v>
      </c>
      <c r="S171" s="163">
        <f t="shared" si="33"/>
        <v>0</v>
      </c>
      <c r="T171" s="164">
        <f t="shared" si="33"/>
        <v>0</v>
      </c>
      <c r="W171" s="76" t="s">
        <v>93</v>
      </c>
      <c r="X171" s="74" t="s">
        <v>94</v>
      </c>
      <c r="Y171" s="299" t="s">
        <v>95</v>
      </c>
    </row>
    <row r="172" spans="3:25" ht="13.8" customHeight="1">
      <c r="C172" s="504" t="s">
        <v>233</v>
      </c>
      <c r="D172" s="505"/>
      <c r="E172" s="505"/>
      <c r="F172" s="505"/>
      <c r="G172" s="505"/>
      <c r="H172" s="506"/>
      <c r="I172" s="306">
        <f t="shared" ref="I172:T172" si="34">I30+I100</f>
        <v>0</v>
      </c>
      <c r="J172" s="307">
        <f t="shared" si="34"/>
        <v>0</v>
      </c>
      <c r="K172" s="308">
        <f t="shared" si="34"/>
        <v>0</v>
      </c>
      <c r="L172" s="309">
        <f t="shared" si="34"/>
        <v>0</v>
      </c>
      <c r="M172" s="307">
        <f t="shared" si="34"/>
        <v>0</v>
      </c>
      <c r="N172" s="308">
        <f t="shared" si="34"/>
        <v>0</v>
      </c>
      <c r="O172" s="306">
        <f t="shared" si="34"/>
        <v>0</v>
      </c>
      <c r="P172" s="307">
        <f t="shared" si="34"/>
        <v>0</v>
      </c>
      <c r="Q172" s="310">
        <f t="shared" si="34"/>
        <v>0</v>
      </c>
      <c r="R172" s="306">
        <f t="shared" si="34"/>
        <v>0</v>
      </c>
      <c r="S172" s="307">
        <f t="shared" si="34"/>
        <v>0</v>
      </c>
      <c r="T172" s="308">
        <f t="shared" si="34"/>
        <v>0</v>
      </c>
      <c r="W172" s="77" t="e">
        <f>IF((J172+M172+P172+S172)/(I172+L172+O172+R172)&gt;0.6,"HIBA","OK")</f>
        <v>#DIV/0!</v>
      </c>
      <c r="X172" s="41">
        <v>0.6</v>
      </c>
      <c r="Y172" s="299" t="s">
        <v>79</v>
      </c>
    </row>
    <row r="173" spans="3:25" ht="13.8" customHeight="1">
      <c r="C173" s="507" t="s">
        <v>234</v>
      </c>
      <c r="D173" s="508"/>
      <c r="E173" s="508"/>
      <c r="F173" s="508"/>
      <c r="G173" s="508"/>
      <c r="H173" s="509"/>
      <c r="I173" s="306">
        <f t="shared" ref="I173:T173" si="35">I31+I101</f>
        <v>0</v>
      </c>
      <c r="J173" s="307">
        <f t="shared" si="35"/>
        <v>0</v>
      </c>
      <c r="K173" s="311">
        <f t="shared" si="35"/>
        <v>0</v>
      </c>
      <c r="L173" s="309">
        <f t="shared" si="35"/>
        <v>0</v>
      </c>
      <c r="M173" s="307">
        <f t="shared" si="35"/>
        <v>0</v>
      </c>
      <c r="N173" s="196">
        <f t="shared" si="35"/>
        <v>0</v>
      </c>
      <c r="O173" s="306">
        <f t="shared" si="35"/>
        <v>0</v>
      </c>
      <c r="P173" s="307">
        <f t="shared" si="35"/>
        <v>0</v>
      </c>
      <c r="Q173" s="312">
        <f t="shared" si="35"/>
        <v>0</v>
      </c>
      <c r="R173" s="161">
        <f t="shared" si="35"/>
        <v>0</v>
      </c>
      <c r="S173" s="195">
        <f t="shared" si="35"/>
        <v>0</v>
      </c>
      <c r="T173" s="196">
        <f t="shared" si="35"/>
        <v>0</v>
      </c>
      <c r="W173" s="77" t="e">
        <f>IF((J173+M173+P173+S173)/(I173+L173+O173+R173)&gt;2.6,"HIBA","OK")</f>
        <v>#DIV/0!</v>
      </c>
      <c r="X173" s="41">
        <v>2.6</v>
      </c>
      <c r="Y173" s="299" t="s">
        <v>80</v>
      </c>
    </row>
    <row r="174" spans="3:25" ht="13.8" customHeight="1">
      <c r="C174" s="510" t="s">
        <v>235</v>
      </c>
      <c r="D174" s="511"/>
      <c r="E174" s="511"/>
      <c r="F174" s="511"/>
      <c r="G174" s="511"/>
      <c r="H174" s="511"/>
      <c r="I174" s="306">
        <f t="shared" ref="I174:T174" si="36">I32+I102</f>
        <v>0</v>
      </c>
      <c r="J174" s="307">
        <f t="shared" si="36"/>
        <v>0</v>
      </c>
      <c r="K174" s="311">
        <f t="shared" si="36"/>
        <v>0</v>
      </c>
      <c r="L174" s="309">
        <f t="shared" si="36"/>
        <v>0</v>
      </c>
      <c r="M174" s="307">
        <f t="shared" si="36"/>
        <v>0</v>
      </c>
      <c r="N174" s="196">
        <f t="shared" si="36"/>
        <v>0</v>
      </c>
      <c r="O174" s="306">
        <f t="shared" si="36"/>
        <v>0</v>
      </c>
      <c r="P174" s="307">
        <f t="shared" si="36"/>
        <v>0</v>
      </c>
      <c r="Q174" s="312">
        <f t="shared" si="36"/>
        <v>0</v>
      </c>
      <c r="R174" s="161">
        <f t="shared" si="36"/>
        <v>0</v>
      </c>
      <c r="S174" s="195">
        <f t="shared" si="36"/>
        <v>0</v>
      </c>
      <c r="T174" s="196">
        <f t="shared" si="36"/>
        <v>0</v>
      </c>
      <c r="W174" s="77" t="e">
        <f>IF((J174+M174+P174+S174)/(I174+L174+O174+R174)&gt;10,"HIBA","OK")</f>
        <v>#DIV/0!</v>
      </c>
      <c r="X174" s="121">
        <v>10</v>
      </c>
      <c r="Y174" s="299" t="s">
        <v>81</v>
      </c>
    </row>
    <row r="175" spans="3:25" ht="13.8" customHeight="1">
      <c r="C175" s="507" t="s">
        <v>236</v>
      </c>
      <c r="D175" s="508"/>
      <c r="E175" s="508"/>
      <c r="F175" s="508"/>
      <c r="G175" s="508"/>
      <c r="H175" s="509"/>
      <c r="I175" s="306">
        <f t="shared" ref="I175:T175" si="37">I33+I103</f>
        <v>0</v>
      </c>
      <c r="J175" s="307">
        <f t="shared" si="37"/>
        <v>0</v>
      </c>
      <c r="K175" s="311">
        <f t="shared" si="37"/>
        <v>0</v>
      </c>
      <c r="L175" s="309">
        <f t="shared" si="37"/>
        <v>0</v>
      </c>
      <c r="M175" s="307">
        <f t="shared" si="37"/>
        <v>0</v>
      </c>
      <c r="N175" s="196">
        <f t="shared" si="37"/>
        <v>0</v>
      </c>
      <c r="O175" s="306">
        <f t="shared" si="37"/>
        <v>0</v>
      </c>
      <c r="P175" s="307">
        <f t="shared" si="37"/>
        <v>0</v>
      </c>
      <c r="Q175" s="312">
        <f t="shared" si="37"/>
        <v>0</v>
      </c>
      <c r="R175" s="161">
        <f t="shared" si="37"/>
        <v>0</v>
      </c>
      <c r="S175" s="195">
        <f t="shared" si="37"/>
        <v>0</v>
      </c>
      <c r="T175" s="196">
        <f t="shared" si="37"/>
        <v>0</v>
      </c>
      <c r="W175" s="77" t="e">
        <f>IF((J175+M175+P175+S175)/(I175+L175+O175+R175)&gt;10,"HIBA","OK")</f>
        <v>#DIV/0!</v>
      </c>
      <c r="X175" s="121">
        <v>10</v>
      </c>
      <c r="Y175" s="299" t="s">
        <v>82</v>
      </c>
    </row>
    <row r="176" spans="3:25" ht="13.8" customHeight="1" thickBot="1">
      <c r="C176" s="512" t="s">
        <v>237</v>
      </c>
      <c r="D176" s="513"/>
      <c r="E176" s="513"/>
      <c r="F176" s="513"/>
      <c r="G176" s="513"/>
      <c r="H176" s="514"/>
      <c r="I176" s="313">
        <f t="shared" ref="I176:T176" si="38">I34+I104</f>
        <v>0</v>
      </c>
      <c r="J176" s="314">
        <f t="shared" si="38"/>
        <v>0</v>
      </c>
      <c r="K176" s="315">
        <f t="shared" si="38"/>
        <v>0</v>
      </c>
      <c r="L176" s="316">
        <f t="shared" si="38"/>
        <v>0</v>
      </c>
      <c r="M176" s="314">
        <f t="shared" si="38"/>
        <v>0</v>
      </c>
      <c r="N176" s="198">
        <f t="shared" si="38"/>
        <v>0</v>
      </c>
      <c r="O176" s="313">
        <f t="shared" si="38"/>
        <v>0</v>
      </c>
      <c r="P176" s="314">
        <f t="shared" si="38"/>
        <v>0</v>
      </c>
      <c r="Q176" s="317">
        <f t="shared" si="38"/>
        <v>0</v>
      </c>
      <c r="R176" s="162">
        <f t="shared" si="38"/>
        <v>0</v>
      </c>
      <c r="S176" s="197">
        <f t="shared" si="38"/>
        <v>0</v>
      </c>
      <c r="T176" s="198">
        <f t="shared" si="38"/>
        <v>0</v>
      </c>
      <c r="W176" s="77" t="e">
        <f>IF((J176+M176+P176+S176)/(I176+L176+O176+R176)&gt;0.4,"HIBA","OK")</f>
        <v>#DIV/0!</v>
      </c>
      <c r="X176" s="2">
        <v>0.4</v>
      </c>
      <c r="Y176" s="299" t="s">
        <v>83</v>
      </c>
    </row>
    <row r="177" spans="3:25" ht="30" customHeight="1" thickBot="1">
      <c r="C177" s="135"/>
      <c r="D177" s="135"/>
      <c r="E177" s="135"/>
      <c r="F177" s="135"/>
      <c r="G177" s="135"/>
      <c r="H177" s="135"/>
      <c r="I177" s="136"/>
      <c r="J177" s="135"/>
      <c r="K177" s="135"/>
      <c r="L177" s="135"/>
      <c r="M177" s="135"/>
      <c r="N177" s="135"/>
      <c r="O177" s="135"/>
      <c r="P177" s="135"/>
      <c r="Q177" s="135"/>
      <c r="R177" s="135"/>
      <c r="S177" s="135"/>
      <c r="T177" s="135"/>
    </row>
    <row r="178" spans="3:25" ht="16.2" thickBot="1">
      <c r="C178" s="515" t="s">
        <v>41</v>
      </c>
      <c r="D178" s="516"/>
      <c r="E178" s="516"/>
      <c r="F178" s="516"/>
      <c r="G178" s="516"/>
      <c r="H178" s="517"/>
      <c r="I178" s="521" t="s">
        <v>16</v>
      </c>
      <c r="J178" s="522"/>
      <c r="K178" s="523"/>
      <c r="L178" s="521" t="s">
        <v>33</v>
      </c>
      <c r="M178" s="522"/>
      <c r="N178" s="523"/>
      <c r="O178" s="521" t="s">
        <v>11</v>
      </c>
      <c r="P178" s="522"/>
      <c r="Q178" s="522"/>
      <c r="R178" s="521" t="s">
        <v>77</v>
      </c>
      <c r="S178" s="522"/>
      <c r="T178" s="523"/>
      <c r="U178" s="82"/>
    </row>
    <row r="179" spans="3:25">
      <c r="C179" s="518"/>
      <c r="D179" s="519"/>
      <c r="E179" s="519"/>
      <c r="F179" s="519"/>
      <c r="G179" s="519"/>
      <c r="H179" s="520"/>
      <c r="I179" s="524" t="s">
        <v>6</v>
      </c>
      <c r="J179" s="525"/>
      <c r="K179" s="40" t="s">
        <v>1</v>
      </c>
      <c r="L179" s="524" t="s">
        <v>6</v>
      </c>
      <c r="M179" s="525"/>
      <c r="N179" s="40" t="s">
        <v>1</v>
      </c>
      <c r="O179" s="524" t="s">
        <v>6</v>
      </c>
      <c r="P179" s="525"/>
      <c r="Q179" s="40" t="s">
        <v>1</v>
      </c>
      <c r="R179" s="524" t="s">
        <v>6</v>
      </c>
      <c r="S179" s="525"/>
      <c r="T179" s="40" t="s">
        <v>1</v>
      </c>
      <c r="U179" s="78"/>
    </row>
    <row r="180" spans="3:25">
      <c r="C180" s="518"/>
      <c r="D180" s="519"/>
      <c r="E180" s="519"/>
      <c r="F180" s="519"/>
      <c r="G180" s="519"/>
      <c r="H180" s="520"/>
      <c r="I180" s="24" t="s">
        <v>4</v>
      </c>
      <c r="J180" s="39" t="s">
        <v>5</v>
      </c>
      <c r="K180" s="37" t="s">
        <v>7</v>
      </c>
      <c r="L180" s="24" t="s">
        <v>4</v>
      </c>
      <c r="M180" s="39" t="s">
        <v>5</v>
      </c>
      <c r="N180" s="37" t="s">
        <v>7</v>
      </c>
      <c r="O180" s="24" t="s">
        <v>4</v>
      </c>
      <c r="P180" s="39" t="s">
        <v>5</v>
      </c>
      <c r="Q180" s="37" t="s">
        <v>7</v>
      </c>
      <c r="R180" s="24" t="s">
        <v>4</v>
      </c>
      <c r="S180" s="39" t="s">
        <v>5</v>
      </c>
      <c r="T180" s="37" t="s">
        <v>7</v>
      </c>
      <c r="U180" s="78"/>
    </row>
    <row r="181" spans="3:25" ht="13.8" thickBot="1">
      <c r="C181" s="518"/>
      <c r="D181" s="519"/>
      <c r="E181" s="519"/>
      <c r="F181" s="519"/>
      <c r="G181" s="519"/>
      <c r="H181" s="520"/>
      <c r="I181" s="25" t="s">
        <v>2</v>
      </c>
      <c r="J181" s="38" t="s">
        <v>3</v>
      </c>
      <c r="K181" s="23" t="s">
        <v>3</v>
      </c>
      <c r="L181" s="25" t="s">
        <v>2</v>
      </c>
      <c r="M181" s="38" t="s">
        <v>3</v>
      </c>
      <c r="N181" s="23" t="s">
        <v>3</v>
      </c>
      <c r="O181" s="25" t="s">
        <v>2</v>
      </c>
      <c r="P181" s="38" t="s">
        <v>3</v>
      </c>
      <c r="Q181" s="23" t="s">
        <v>3</v>
      </c>
      <c r="R181" s="25" t="s">
        <v>2</v>
      </c>
      <c r="S181" s="38" t="s">
        <v>3</v>
      </c>
      <c r="T181" s="23" t="s">
        <v>3</v>
      </c>
      <c r="U181" s="78"/>
    </row>
    <row r="182" spans="3:25" ht="20.100000000000001" customHeight="1" thickBot="1">
      <c r="C182" s="526" t="s">
        <v>136</v>
      </c>
      <c r="D182" s="527"/>
      <c r="E182" s="527"/>
      <c r="F182" s="527"/>
      <c r="G182" s="527"/>
      <c r="H182" s="528"/>
      <c r="I182" s="142">
        <f t="shared" ref="I182:T182" si="39">SUM(I183:I187)</f>
        <v>0</v>
      </c>
      <c r="J182" s="163">
        <f t="shared" si="39"/>
        <v>0</v>
      </c>
      <c r="K182" s="164">
        <f t="shared" si="39"/>
        <v>0</v>
      </c>
      <c r="L182" s="145">
        <f t="shared" si="39"/>
        <v>0</v>
      </c>
      <c r="M182" s="163">
        <f t="shared" si="39"/>
        <v>0</v>
      </c>
      <c r="N182" s="164">
        <f t="shared" si="39"/>
        <v>0</v>
      </c>
      <c r="O182" s="142">
        <f t="shared" si="39"/>
        <v>0</v>
      </c>
      <c r="P182" s="163">
        <f t="shared" si="39"/>
        <v>0</v>
      </c>
      <c r="Q182" s="172">
        <f t="shared" si="39"/>
        <v>0</v>
      </c>
      <c r="R182" s="142">
        <f t="shared" si="39"/>
        <v>0</v>
      </c>
      <c r="S182" s="163">
        <f t="shared" si="39"/>
        <v>0</v>
      </c>
      <c r="T182" s="164">
        <f t="shared" si="39"/>
        <v>0</v>
      </c>
      <c r="U182" s="138">
        <f>I160+L160+O160+R160+I182+L182+O182+R182</f>
        <v>0</v>
      </c>
      <c r="V182" s="77" t="str">
        <f>IF((U182='Havi CSOK-AVT-OTK'!C39+'Havi CSOK-AVT-OTK'!D39+'Havi CSOK-AVT-OTK'!E39)," ","HIBA")</f>
        <v xml:space="preserve"> </v>
      </c>
      <c r="W182" s="76" t="s">
        <v>93</v>
      </c>
      <c r="X182" s="74" t="s">
        <v>94</v>
      </c>
      <c r="Y182" s="299" t="s">
        <v>95</v>
      </c>
    </row>
    <row r="183" spans="3:25" ht="14.25" customHeight="1">
      <c r="C183" s="504" t="s">
        <v>137</v>
      </c>
      <c r="D183" s="505"/>
      <c r="E183" s="505"/>
      <c r="F183" s="505"/>
      <c r="G183" s="505"/>
      <c r="H183" s="506"/>
      <c r="I183" s="161">
        <f t="shared" ref="I183:T183" si="40">I41+I111</f>
        <v>0</v>
      </c>
      <c r="J183" s="193">
        <f t="shared" si="40"/>
        <v>0</v>
      </c>
      <c r="K183" s="194">
        <f t="shared" si="40"/>
        <v>0</v>
      </c>
      <c r="L183" s="160">
        <f t="shared" si="40"/>
        <v>0</v>
      </c>
      <c r="M183" s="193">
        <f t="shared" si="40"/>
        <v>0</v>
      </c>
      <c r="N183" s="194">
        <f t="shared" si="40"/>
        <v>0</v>
      </c>
      <c r="O183" s="160">
        <f t="shared" si="40"/>
        <v>0</v>
      </c>
      <c r="P183" s="193">
        <f t="shared" si="40"/>
        <v>0</v>
      </c>
      <c r="Q183" s="194">
        <f t="shared" si="40"/>
        <v>0</v>
      </c>
      <c r="R183" s="160">
        <f t="shared" si="40"/>
        <v>0</v>
      </c>
      <c r="S183" s="193">
        <f t="shared" si="40"/>
        <v>0</v>
      </c>
      <c r="T183" s="194">
        <f t="shared" si="40"/>
        <v>0</v>
      </c>
      <c r="U183" s="85">
        <f>J160+M160+P160+S160+J182+M182+P182+S182</f>
        <v>0</v>
      </c>
      <c r="V183" s="77" t="str">
        <f>IF((U183='Havi CSOK-AVT-OTK'!C40+'Havi CSOK-AVT-OTK'!D40+'Havi CSOK-AVT-OTK'!E40)," ","HIBA")</f>
        <v xml:space="preserve"> </v>
      </c>
      <c r="W183" s="77" t="e">
        <f>IF((J183+M183+P183+S183)/(I183+L183+O183+R183)&gt;0.6,"HIBA","OK")</f>
        <v>#DIV/0!</v>
      </c>
      <c r="X183" s="41">
        <v>0.6</v>
      </c>
      <c r="Y183" s="299" t="s">
        <v>79</v>
      </c>
    </row>
    <row r="184" spans="3:25" ht="14.25" customHeight="1">
      <c r="C184" s="507" t="s">
        <v>138</v>
      </c>
      <c r="D184" s="508"/>
      <c r="E184" s="508"/>
      <c r="F184" s="508"/>
      <c r="G184" s="508"/>
      <c r="H184" s="509"/>
      <c r="I184" s="161">
        <f t="shared" ref="I184:T184" si="41">I42+I112</f>
        <v>0</v>
      </c>
      <c r="J184" s="195">
        <f t="shared" si="41"/>
        <v>0</v>
      </c>
      <c r="K184" s="196">
        <f t="shared" si="41"/>
        <v>0</v>
      </c>
      <c r="L184" s="161">
        <f t="shared" si="41"/>
        <v>0</v>
      </c>
      <c r="M184" s="195">
        <f t="shared" si="41"/>
        <v>0</v>
      </c>
      <c r="N184" s="196">
        <f t="shared" si="41"/>
        <v>0</v>
      </c>
      <c r="O184" s="161">
        <f t="shared" si="41"/>
        <v>0</v>
      </c>
      <c r="P184" s="195">
        <f t="shared" si="41"/>
        <v>0</v>
      </c>
      <c r="Q184" s="196">
        <f t="shared" si="41"/>
        <v>0</v>
      </c>
      <c r="R184" s="161">
        <f t="shared" si="41"/>
        <v>0</v>
      </c>
      <c r="S184" s="195">
        <f t="shared" si="41"/>
        <v>0</v>
      </c>
      <c r="T184" s="196">
        <f t="shared" si="41"/>
        <v>0</v>
      </c>
      <c r="W184" s="77" t="e">
        <f>IF((J184+M184+P184+S184)/(I184+L184+O184+R184)&gt;2.6,"HIBA","OK")</f>
        <v>#DIV/0!</v>
      </c>
      <c r="X184" s="41">
        <v>2.6</v>
      </c>
      <c r="Y184" s="299" t="s">
        <v>80</v>
      </c>
    </row>
    <row r="185" spans="3:25" ht="14.25" customHeight="1">
      <c r="C185" s="510" t="s">
        <v>139</v>
      </c>
      <c r="D185" s="511"/>
      <c r="E185" s="511"/>
      <c r="F185" s="511"/>
      <c r="G185" s="511"/>
      <c r="H185" s="511"/>
      <c r="I185" s="161">
        <f t="shared" ref="I185:T185" si="42">I43+I113</f>
        <v>0</v>
      </c>
      <c r="J185" s="195">
        <f t="shared" si="42"/>
        <v>0</v>
      </c>
      <c r="K185" s="196">
        <f t="shared" si="42"/>
        <v>0</v>
      </c>
      <c r="L185" s="161">
        <f t="shared" si="42"/>
        <v>0</v>
      </c>
      <c r="M185" s="195">
        <f t="shared" si="42"/>
        <v>0</v>
      </c>
      <c r="N185" s="196">
        <f t="shared" si="42"/>
        <v>0</v>
      </c>
      <c r="O185" s="161">
        <f t="shared" si="42"/>
        <v>0</v>
      </c>
      <c r="P185" s="195">
        <f t="shared" si="42"/>
        <v>0</v>
      </c>
      <c r="Q185" s="196">
        <f t="shared" si="42"/>
        <v>0</v>
      </c>
      <c r="R185" s="161">
        <f t="shared" si="42"/>
        <v>0</v>
      </c>
      <c r="S185" s="195">
        <f t="shared" si="42"/>
        <v>0</v>
      </c>
      <c r="T185" s="196">
        <f t="shared" si="42"/>
        <v>0</v>
      </c>
      <c r="U185" s="129"/>
      <c r="W185" s="77" t="e">
        <f>IF((J185+M185+P185+S185)/(I185+L185+O185+R185)&gt;10,"HIBA","OK")</f>
        <v>#DIV/0!</v>
      </c>
      <c r="X185" s="121">
        <v>10</v>
      </c>
      <c r="Y185" s="299" t="s">
        <v>81</v>
      </c>
    </row>
    <row r="186" spans="3:25" ht="14.25" customHeight="1">
      <c r="C186" s="507" t="s">
        <v>140</v>
      </c>
      <c r="D186" s="508"/>
      <c r="E186" s="508"/>
      <c r="F186" s="508"/>
      <c r="G186" s="508"/>
      <c r="H186" s="509"/>
      <c r="I186" s="161">
        <f t="shared" ref="I186:T186" si="43">I44+I114</f>
        <v>0</v>
      </c>
      <c r="J186" s="195">
        <f t="shared" si="43"/>
        <v>0</v>
      </c>
      <c r="K186" s="196">
        <f t="shared" si="43"/>
        <v>0</v>
      </c>
      <c r="L186" s="161">
        <f t="shared" si="43"/>
        <v>0</v>
      </c>
      <c r="M186" s="195">
        <f t="shared" si="43"/>
        <v>0</v>
      </c>
      <c r="N186" s="196">
        <f t="shared" si="43"/>
        <v>0</v>
      </c>
      <c r="O186" s="161">
        <f t="shared" si="43"/>
        <v>0</v>
      </c>
      <c r="P186" s="195">
        <f t="shared" si="43"/>
        <v>0</v>
      </c>
      <c r="Q186" s="196">
        <f t="shared" si="43"/>
        <v>0</v>
      </c>
      <c r="R186" s="161">
        <f t="shared" si="43"/>
        <v>0</v>
      </c>
      <c r="S186" s="195">
        <f t="shared" si="43"/>
        <v>0</v>
      </c>
      <c r="T186" s="196">
        <f t="shared" si="43"/>
        <v>0</v>
      </c>
      <c r="U186" s="129"/>
      <c r="W186" s="77" t="e">
        <f>IF((J186+M186+P186+S186)/(I186+L186+O186+R186)&gt;10,"HIBA","OK")</f>
        <v>#DIV/0!</v>
      </c>
      <c r="X186" s="121">
        <v>10</v>
      </c>
      <c r="Y186" s="299" t="s">
        <v>82</v>
      </c>
    </row>
    <row r="187" spans="3:25" ht="14.25" customHeight="1" thickBot="1">
      <c r="C187" s="512" t="s">
        <v>141</v>
      </c>
      <c r="D187" s="513"/>
      <c r="E187" s="513"/>
      <c r="F187" s="513"/>
      <c r="G187" s="513"/>
      <c r="H187" s="514"/>
      <c r="I187" s="162">
        <f t="shared" ref="I187:T187" si="44">I45+I115</f>
        <v>0</v>
      </c>
      <c r="J187" s="197">
        <f t="shared" si="44"/>
        <v>0</v>
      </c>
      <c r="K187" s="198">
        <f t="shared" si="44"/>
        <v>0</v>
      </c>
      <c r="L187" s="162">
        <f t="shared" si="44"/>
        <v>0</v>
      </c>
      <c r="M187" s="197">
        <f t="shared" si="44"/>
        <v>0</v>
      </c>
      <c r="N187" s="198">
        <f t="shared" si="44"/>
        <v>0</v>
      </c>
      <c r="O187" s="162">
        <f t="shared" si="44"/>
        <v>0</v>
      </c>
      <c r="P187" s="197">
        <f t="shared" si="44"/>
        <v>0</v>
      </c>
      <c r="Q187" s="198">
        <f t="shared" si="44"/>
        <v>0</v>
      </c>
      <c r="R187" s="162">
        <f t="shared" si="44"/>
        <v>0</v>
      </c>
      <c r="S187" s="197">
        <f t="shared" si="44"/>
        <v>0</v>
      </c>
      <c r="T187" s="198">
        <f t="shared" si="44"/>
        <v>0</v>
      </c>
      <c r="U187" s="129"/>
      <c r="W187" s="77" t="e">
        <f>IF((J187+M187+P187+S187)/(I187+L187+O187+R187)&gt;0.4,"HIBA","OK")</f>
        <v>#DIV/0!</v>
      </c>
      <c r="X187" s="2">
        <v>0.4</v>
      </c>
      <c r="Y187" s="299" t="s">
        <v>83</v>
      </c>
    </row>
    <row r="188" spans="3:25" ht="30" customHeight="1" thickBot="1">
      <c r="C188" s="135"/>
      <c r="D188" s="135"/>
      <c r="E188" s="135"/>
      <c r="F188" s="135"/>
      <c r="G188" s="135"/>
      <c r="H188" s="135"/>
      <c r="I188" s="136"/>
      <c r="J188" s="135"/>
      <c r="K188" s="135"/>
      <c r="L188" s="135"/>
      <c r="M188" s="135"/>
      <c r="N188" s="135"/>
      <c r="O188" s="135"/>
      <c r="P188" s="135"/>
      <c r="Q188" s="135"/>
      <c r="R188" s="135"/>
      <c r="S188" s="135"/>
      <c r="T188" s="135"/>
    </row>
    <row r="189" spans="3:25" ht="16.2" thickBot="1">
      <c r="C189" s="515" t="s">
        <v>0</v>
      </c>
      <c r="D189" s="516"/>
      <c r="E189" s="516"/>
      <c r="F189" s="516"/>
      <c r="G189" s="516"/>
      <c r="H189" s="517"/>
      <c r="I189" s="521" t="s">
        <v>16</v>
      </c>
      <c r="J189" s="522"/>
      <c r="K189" s="523"/>
      <c r="L189" s="521" t="s">
        <v>33</v>
      </c>
      <c r="M189" s="522"/>
      <c r="N189" s="523"/>
      <c r="O189" s="521" t="s">
        <v>11</v>
      </c>
      <c r="P189" s="522"/>
      <c r="Q189" s="523"/>
      <c r="R189" s="521" t="s">
        <v>77</v>
      </c>
      <c r="S189" s="522"/>
      <c r="T189" s="523"/>
      <c r="U189" s="130"/>
    </row>
    <row r="190" spans="3:25">
      <c r="C190" s="518"/>
      <c r="D190" s="519"/>
      <c r="E190" s="519"/>
      <c r="F190" s="519"/>
      <c r="G190" s="519"/>
      <c r="H190" s="520"/>
      <c r="I190" s="534" t="s">
        <v>6</v>
      </c>
      <c r="J190" s="535"/>
      <c r="K190" s="40" t="s">
        <v>1</v>
      </c>
      <c r="L190" s="534" t="s">
        <v>6</v>
      </c>
      <c r="M190" s="535"/>
      <c r="N190" s="40" t="s">
        <v>1</v>
      </c>
      <c r="O190" s="534" t="s">
        <v>6</v>
      </c>
      <c r="P190" s="535"/>
      <c r="Q190" s="40" t="s">
        <v>1</v>
      </c>
      <c r="R190" s="534" t="s">
        <v>6</v>
      </c>
      <c r="S190" s="535"/>
      <c r="T190" s="40" t="s">
        <v>1</v>
      </c>
      <c r="U190" s="131"/>
    </row>
    <row r="191" spans="3:25">
      <c r="C191" s="518"/>
      <c r="D191" s="519"/>
      <c r="E191" s="519"/>
      <c r="F191" s="519"/>
      <c r="G191" s="519"/>
      <c r="H191" s="520"/>
      <c r="I191" s="24" t="s">
        <v>4</v>
      </c>
      <c r="J191" s="39" t="s">
        <v>5</v>
      </c>
      <c r="K191" s="37" t="s">
        <v>7</v>
      </c>
      <c r="L191" s="24" t="s">
        <v>4</v>
      </c>
      <c r="M191" s="39" t="s">
        <v>5</v>
      </c>
      <c r="N191" s="37" t="s">
        <v>7</v>
      </c>
      <c r="O191" s="24" t="s">
        <v>4</v>
      </c>
      <c r="P191" s="39" t="s">
        <v>5</v>
      </c>
      <c r="Q191" s="37" t="s">
        <v>7</v>
      </c>
      <c r="R191" s="24" t="s">
        <v>4</v>
      </c>
      <c r="S191" s="39" t="s">
        <v>5</v>
      </c>
      <c r="T191" s="37" t="s">
        <v>7</v>
      </c>
      <c r="U191" s="131"/>
    </row>
    <row r="192" spans="3:25" ht="13.8" thickBot="1">
      <c r="C192" s="531"/>
      <c r="D192" s="532"/>
      <c r="E192" s="532"/>
      <c r="F192" s="532"/>
      <c r="G192" s="532"/>
      <c r="H192" s="533"/>
      <c r="I192" s="25" t="s">
        <v>2</v>
      </c>
      <c r="J192" s="38" t="s">
        <v>3</v>
      </c>
      <c r="K192" s="23" t="s">
        <v>3</v>
      </c>
      <c r="L192" s="25" t="s">
        <v>2</v>
      </c>
      <c r="M192" s="38" t="s">
        <v>3</v>
      </c>
      <c r="N192" s="23" t="s">
        <v>3</v>
      </c>
      <c r="O192" s="25" t="s">
        <v>2</v>
      </c>
      <c r="P192" s="38" t="s">
        <v>3</v>
      </c>
      <c r="Q192" s="23" t="s">
        <v>3</v>
      </c>
      <c r="R192" s="25" t="s">
        <v>2</v>
      </c>
      <c r="S192" s="38" t="s">
        <v>3</v>
      </c>
      <c r="T192" s="23" t="s">
        <v>3</v>
      </c>
      <c r="U192" s="131"/>
    </row>
    <row r="193" spans="3:25" ht="20.100000000000001" customHeight="1" thickBot="1">
      <c r="C193" s="526" t="s">
        <v>113</v>
      </c>
      <c r="D193" s="527"/>
      <c r="E193" s="527"/>
      <c r="F193" s="527"/>
      <c r="G193" s="527"/>
      <c r="H193" s="528"/>
      <c r="I193" s="142">
        <f t="shared" ref="I193:T193" si="45">SUM(I194:I198)</f>
        <v>0</v>
      </c>
      <c r="J193" s="163">
        <f t="shared" si="45"/>
        <v>0</v>
      </c>
      <c r="K193" s="172">
        <f t="shared" si="45"/>
        <v>0</v>
      </c>
      <c r="L193" s="142">
        <f t="shared" si="45"/>
        <v>0</v>
      </c>
      <c r="M193" s="163">
        <f t="shared" si="45"/>
        <v>0</v>
      </c>
      <c r="N193" s="172">
        <f t="shared" si="45"/>
        <v>0</v>
      </c>
      <c r="O193" s="142">
        <f t="shared" si="45"/>
        <v>0</v>
      </c>
      <c r="P193" s="163">
        <f t="shared" si="45"/>
        <v>0</v>
      </c>
      <c r="Q193" s="172">
        <f t="shared" si="45"/>
        <v>0</v>
      </c>
      <c r="R193" s="142">
        <f t="shared" si="45"/>
        <v>0</v>
      </c>
      <c r="S193" s="163">
        <f t="shared" si="45"/>
        <v>0</v>
      </c>
      <c r="T193" s="164">
        <f t="shared" si="45"/>
        <v>0</v>
      </c>
      <c r="U193" s="138">
        <f>I193+L193+O193+R193</f>
        <v>0</v>
      </c>
      <c r="V193" s="77" t="str">
        <f>IF((U193='Havi CSOK-AVT-OTK'!F39+'Havi CSOK-AVT-OTK'!G39+'Havi CSOK-AVT-OTK'!H39)," ","HIBA")</f>
        <v xml:space="preserve"> </v>
      </c>
      <c r="W193" s="76" t="s">
        <v>93</v>
      </c>
      <c r="X193" s="74" t="s">
        <v>94</v>
      </c>
      <c r="Y193" s="299" t="s">
        <v>95</v>
      </c>
    </row>
    <row r="194" spans="3:25" ht="14.25" customHeight="1">
      <c r="C194" s="542" t="s">
        <v>61</v>
      </c>
      <c r="D194" s="543"/>
      <c r="E194" s="543"/>
      <c r="F194" s="543"/>
      <c r="G194" s="543"/>
      <c r="H194" s="544"/>
      <c r="I194" s="160">
        <f t="shared" ref="I194:T194" si="46">I52+I122</f>
        <v>0</v>
      </c>
      <c r="J194" s="193">
        <f t="shared" si="46"/>
        <v>0</v>
      </c>
      <c r="K194" s="194">
        <f t="shared" si="46"/>
        <v>0</v>
      </c>
      <c r="L194" s="160">
        <f t="shared" si="46"/>
        <v>0</v>
      </c>
      <c r="M194" s="193">
        <f t="shared" si="46"/>
        <v>0</v>
      </c>
      <c r="N194" s="194">
        <f t="shared" si="46"/>
        <v>0</v>
      </c>
      <c r="O194" s="160">
        <f t="shared" si="46"/>
        <v>0</v>
      </c>
      <c r="P194" s="193">
        <f t="shared" si="46"/>
        <v>0</v>
      </c>
      <c r="Q194" s="194">
        <f t="shared" si="46"/>
        <v>0</v>
      </c>
      <c r="R194" s="160">
        <f t="shared" si="46"/>
        <v>0</v>
      </c>
      <c r="S194" s="193">
        <f t="shared" si="46"/>
        <v>0</v>
      </c>
      <c r="T194" s="194">
        <f t="shared" si="46"/>
        <v>0</v>
      </c>
      <c r="U194" s="85">
        <f>J193+M193+P193+S193</f>
        <v>0</v>
      </c>
      <c r="V194" s="77" t="str">
        <f>IF((U194='Havi CSOK-AVT-OTK'!F40+'Havi CSOK-AVT-OTK'!G40+'Havi CSOK-AVT-OTK'!H40)," ","HIBA")</f>
        <v xml:space="preserve"> </v>
      </c>
      <c r="W194" s="77" t="e">
        <f>IF((J194+M194+P194+S194)/(I194+L194+O194+R194)&gt;0.6,"HIBA","OK")</f>
        <v>#DIV/0!</v>
      </c>
      <c r="X194" s="41">
        <v>0.6</v>
      </c>
      <c r="Y194" s="299" t="s">
        <v>79</v>
      </c>
    </row>
    <row r="195" spans="3:25" ht="14.25" customHeight="1">
      <c r="C195" s="507" t="s">
        <v>62</v>
      </c>
      <c r="D195" s="508"/>
      <c r="E195" s="508"/>
      <c r="F195" s="508"/>
      <c r="G195" s="508"/>
      <c r="H195" s="509"/>
      <c r="I195" s="161">
        <f t="shared" ref="I195:T195" si="47">I53+I123</f>
        <v>0</v>
      </c>
      <c r="J195" s="195">
        <f t="shared" si="47"/>
        <v>0</v>
      </c>
      <c r="K195" s="196">
        <f t="shared" si="47"/>
        <v>0</v>
      </c>
      <c r="L195" s="161">
        <f t="shared" si="47"/>
        <v>0</v>
      </c>
      <c r="M195" s="195">
        <f t="shared" si="47"/>
        <v>0</v>
      </c>
      <c r="N195" s="196">
        <f t="shared" si="47"/>
        <v>0</v>
      </c>
      <c r="O195" s="161">
        <f t="shared" si="47"/>
        <v>0</v>
      </c>
      <c r="P195" s="195">
        <f t="shared" si="47"/>
        <v>0</v>
      </c>
      <c r="Q195" s="196">
        <f t="shared" si="47"/>
        <v>0</v>
      </c>
      <c r="R195" s="161">
        <f t="shared" si="47"/>
        <v>0</v>
      </c>
      <c r="S195" s="195">
        <f t="shared" si="47"/>
        <v>0</v>
      </c>
      <c r="T195" s="196">
        <f t="shared" si="47"/>
        <v>0</v>
      </c>
      <c r="W195" s="77" t="e">
        <f>IF((J195+M195+P195+S195)/(I195+L195+O195+R195)&gt;1.43,"HIBA","OK")</f>
        <v>#DIV/0!</v>
      </c>
      <c r="X195" s="41">
        <v>1.43</v>
      </c>
      <c r="Y195" s="299" t="s">
        <v>80</v>
      </c>
    </row>
    <row r="196" spans="3:25" ht="14.25" customHeight="1">
      <c r="C196" s="510" t="s">
        <v>63</v>
      </c>
      <c r="D196" s="511"/>
      <c r="E196" s="511"/>
      <c r="F196" s="511"/>
      <c r="G196" s="511"/>
      <c r="H196" s="511"/>
      <c r="I196" s="161">
        <f t="shared" ref="I196:T196" si="48">I54+I124</f>
        <v>0</v>
      </c>
      <c r="J196" s="195">
        <f t="shared" si="48"/>
        <v>0</v>
      </c>
      <c r="K196" s="196">
        <f t="shared" si="48"/>
        <v>0</v>
      </c>
      <c r="L196" s="161">
        <f t="shared" si="48"/>
        <v>0</v>
      </c>
      <c r="M196" s="195">
        <f t="shared" si="48"/>
        <v>0</v>
      </c>
      <c r="N196" s="196">
        <f t="shared" si="48"/>
        <v>0</v>
      </c>
      <c r="O196" s="161">
        <f t="shared" si="48"/>
        <v>0</v>
      </c>
      <c r="P196" s="195">
        <f t="shared" si="48"/>
        <v>0</v>
      </c>
      <c r="Q196" s="196">
        <f t="shared" si="48"/>
        <v>0</v>
      </c>
      <c r="R196" s="161">
        <f t="shared" si="48"/>
        <v>0</v>
      </c>
      <c r="S196" s="195">
        <f t="shared" si="48"/>
        <v>0</v>
      </c>
      <c r="T196" s="196">
        <f t="shared" si="48"/>
        <v>0</v>
      </c>
      <c r="U196" s="129"/>
      <c r="W196" s="77" t="e">
        <f>IF((J196+M196+P196+S196)/(I196+L196+O196+R196)&gt;2.2,"HIBA","OK")</f>
        <v>#DIV/0!</v>
      </c>
      <c r="X196" s="41">
        <v>2.2000000000000002</v>
      </c>
      <c r="Y196" s="299" t="s">
        <v>81</v>
      </c>
    </row>
    <row r="197" spans="3:25" ht="14.25" customHeight="1">
      <c r="C197" s="507" t="s">
        <v>64</v>
      </c>
      <c r="D197" s="508"/>
      <c r="E197" s="508"/>
      <c r="F197" s="508"/>
      <c r="G197" s="508"/>
      <c r="H197" s="509"/>
      <c r="I197" s="161">
        <f t="shared" ref="I197:T197" si="49">I55+I125</f>
        <v>0</v>
      </c>
      <c r="J197" s="195">
        <f t="shared" si="49"/>
        <v>0</v>
      </c>
      <c r="K197" s="196">
        <f t="shared" si="49"/>
        <v>0</v>
      </c>
      <c r="L197" s="161">
        <f t="shared" si="49"/>
        <v>0</v>
      </c>
      <c r="M197" s="195">
        <f t="shared" si="49"/>
        <v>0</v>
      </c>
      <c r="N197" s="196">
        <f t="shared" si="49"/>
        <v>0</v>
      </c>
      <c r="O197" s="161">
        <f t="shared" si="49"/>
        <v>0</v>
      </c>
      <c r="P197" s="195">
        <f t="shared" si="49"/>
        <v>0</v>
      </c>
      <c r="Q197" s="196">
        <f t="shared" si="49"/>
        <v>0</v>
      </c>
      <c r="R197" s="161">
        <f t="shared" si="49"/>
        <v>0</v>
      </c>
      <c r="S197" s="195">
        <f t="shared" si="49"/>
        <v>0</v>
      </c>
      <c r="T197" s="196">
        <f t="shared" si="49"/>
        <v>0</v>
      </c>
      <c r="U197" s="129"/>
      <c r="W197" s="77" t="e">
        <f>IF((J197+M197+P197+S197)/(I197+L197+O197+R197)&gt;2.75,"HIBA","OK")</f>
        <v>#DIV/0!</v>
      </c>
      <c r="X197" s="41">
        <v>2.75</v>
      </c>
      <c r="Y197" s="299" t="s">
        <v>82</v>
      </c>
    </row>
    <row r="198" spans="3:25" ht="14.25" customHeight="1" thickBot="1">
      <c r="C198" s="512" t="s">
        <v>65</v>
      </c>
      <c r="D198" s="513"/>
      <c r="E198" s="513"/>
      <c r="F198" s="513"/>
      <c r="G198" s="513"/>
      <c r="H198" s="514"/>
      <c r="I198" s="162">
        <f t="shared" ref="I198:T198" si="50">I56+I126</f>
        <v>0</v>
      </c>
      <c r="J198" s="197">
        <f t="shared" si="50"/>
        <v>0</v>
      </c>
      <c r="K198" s="198">
        <f t="shared" si="50"/>
        <v>0</v>
      </c>
      <c r="L198" s="162">
        <f t="shared" si="50"/>
        <v>0</v>
      </c>
      <c r="M198" s="197">
        <f t="shared" si="50"/>
        <v>0</v>
      </c>
      <c r="N198" s="198">
        <f t="shared" si="50"/>
        <v>0</v>
      </c>
      <c r="O198" s="162">
        <f t="shared" si="50"/>
        <v>0</v>
      </c>
      <c r="P198" s="197">
        <f t="shared" si="50"/>
        <v>0</v>
      </c>
      <c r="Q198" s="198">
        <f t="shared" si="50"/>
        <v>0</v>
      </c>
      <c r="R198" s="162">
        <f t="shared" si="50"/>
        <v>0</v>
      </c>
      <c r="S198" s="197">
        <f t="shared" si="50"/>
        <v>0</v>
      </c>
      <c r="T198" s="198">
        <f t="shared" si="50"/>
        <v>0</v>
      </c>
      <c r="U198" s="129"/>
      <c r="W198" s="77" t="e">
        <f>IF((J198+M198+P198+S198)/(I198+L198+O198+R198)&gt;0.4,"HIBA","OK")</f>
        <v>#DIV/0!</v>
      </c>
      <c r="X198" s="2">
        <v>0.4</v>
      </c>
      <c r="Y198" s="299" t="s">
        <v>83</v>
      </c>
    </row>
    <row r="199" spans="3:25" ht="30" customHeight="1" thickBot="1">
      <c r="C199" s="135"/>
      <c r="D199" s="135"/>
      <c r="E199" s="135"/>
      <c r="F199" s="135"/>
      <c r="G199" s="135"/>
      <c r="H199" s="135"/>
      <c r="I199" s="136"/>
      <c r="J199" s="135"/>
      <c r="K199" s="135"/>
      <c r="L199" s="135"/>
      <c r="M199" s="135"/>
      <c r="N199" s="135"/>
      <c r="O199" s="135"/>
      <c r="P199" s="135"/>
      <c r="Q199" s="135"/>
      <c r="R199" s="135"/>
      <c r="S199" s="135"/>
      <c r="T199" s="135"/>
    </row>
    <row r="200" spans="3:25" ht="16.2" thickBot="1">
      <c r="C200" s="515" t="s">
        <v>301</v>
      </c>
      <c r="D200" s="516"/>
      <c r="E200" s="516"/>
      <c r="F200" s="516"/>
      <c r="G200" s="516"/>
      <c r="H200" s="517"/>
      <c r="I200" s="521" t="s">
        <v>16</v>
      </c>
      <c r="J200" s="522"/>
      <c r="K200" s="523"/>
      <c r="L200" s="521" t="s">
        <v>33</v>
      </c>
      <c r="M200" s="522"/>
      <c r="N200" s="523"/>
      <c r="O200" s="521" t="s">
        <v>11</v>
      </c>
      <c r="P200" s="522"/>
      <c r="Q200" s="522"/>
      <c r="R200" s="521" t="s">
        <v>77</v>
      </c>
      <c r="S200" s="522"/>
      <c r="T200" s="523"/>
      <c r="U200" s="130"/>
    </row>
    <row r="201" spans="3:25">
      <c r="C201" s="518"/>
      <c r="D201" s="519"/>
      <c r="E201" s="519"/>
      <c r="F201" s="519"/>
      <c r="G201" s="519"/>
      <c r="H201" s="520"/>
      <c r="I201" s="524" t="s">
        <v>6</v>
      </c>
      <c r="J201" s="525"/>
      <c r="K201" s="40" t="s">
        <v>1</v>
      </c>
      <c r="L201" s="524" t="s">
        <v>6</v>
      </c>
      <c r="M201" s="525"/>
      <c r="N201" s="40" t="s">
        <v>1</v>
      </c>
      <c r="O201" s="524" t="s">
        <v>6</v>
      </c>
      <c r="P201" s="525"/>
      <c r="Q201" s="40" t="s">
        <v>1</v>
      </c>
      <c r="R201" s="524" t="s">
        <v>6</v>
      </c>
      <c r="S201" s="525"/>
      <c r="T201" s="40" t="s">
        <v>1</v>
      </c>
      <c r="U201" s="131"/>
    </row>
    <row r="202" spans="3:25">
      <c r="C202" s="518"/>
      <c r="D202" s="519"/>
      <c r="E202" s="519"/>
      <c r="F202" s="519"/>
      <c r="G202" s="519"/>
      <c r="H202" s="520"/>
      <c r="I202" s="24" t="s">
        <v>4</v>
      </c>
      <c r="J202" s="39" t="s">
        <v>5</v>
      </c>
      <c r="K202" s="37" t="s">
        <v>7</v>
      </c>
      <c r="L202" s="24" t="s">
        <v>4</v>
      </c>
      <c r="M202" s="39" t="s">
        <v>5</v>
      </c>
      <c r="N202" s="37" t="s">
        <v>7</v>
      </c>
      <c r="O202" s="24" t="s">
        <v>4</v>
      </c>
      <c r="P202" s="39" t="s">
        <v>5</v>
      </c>
      <c r="Q202" s="37" t="s">
        <v>7</v>
      </c>
      <c r="R202" s="24" t="s">
        <v>4</v>
      </c>
      <c r="S202" s="39" t="s">
        <v>5</v>
      </c>
      <c r="T202" s="37" t="s">
        <v>7</v>
      </c>
      <c r="U202" s="131"/>
    </row>
    <row r="203" spans="3:25" ht="13.8" thickBot="1">
      <c r="C203" s="518"/>
      <c r="D203" s="519"/>
      <c r="E203" s="519"/>
      <c r="F203" s="519"/>
      <c r="G203" s="519"/>
      <c r="H203" s="520"/>
      <c r="I203" s="25" t="s">
        <v>2</v>
      </c>
      <c r="J203" s="38" t="s">
        <v>3</v>
      </c>
      <c r="K203" s="23" t="s">
        <v>3</v>
      </c>
      <c r="L203" s="25" t="s">
        <v>2</v>
      </c>
      <c r="M203" s="38" t="s">
        <v>3</v>
      </c>
      <c r="N203" s="23" t="s">
        <v>3</v>
      </c>
      <c r="O203" s="25" t="s">
        <v>2</v>
      </c>
      <c r="P203" s="38" t="s">
        <v>3</v>
      </c>
      <c r="Q203" s="23" t="s">
        <v>3</v>
      </c>
      <c r="R203" s="25" t="s">
        <v>2</v>
      </c>
      <c r="S203" s="38" t="s">
        <v>3</v>
      </c>
      <c r="T203" s="23" t="s">
        <v>3</v>
      </c>
      <c r="U203" s="131"/>
    </row>
    <row r="204" spans="3:25" ht="20.100000000000001" customHeight="1" thickBot="1">
      <c r="C204" s="526" t="s">
        <v>71</v>
      </c>
      <c r="D204" s="527"/>
      <c r="E204" s="527"/>
      <c r="F204" s="527"/>
      <c r="G204" s="527"/>
      <c r="H204" s="528"/>
      <c r="I204" s="142">
        <f>SUM(I205:I209)</f>
        <v>0</v>
      </c>
      <c r="J204" s="163">
        <f t="shared" ref="J204:T204" si="51">SUM(J205:J209)</f>
        <v>0</v>
      </c>
      <c r="K204" s="164">
        <f t="shared" si="51"/>
        <v>0</v>
      </c>
      <c r="L204" s="142">
        <f>SUM(L205:L209)</f>
        <v>0</v>
      </c>
      <c r="M204" s="163">
        <f t="shared" si="51"/>
        <v>0</v>
      </c>
      <c r="N204" s="164">
        <f t="shared" si="51"/>
        <v>0</v>
      </c>
      <c r="O204" s="142">
        <f t="shared" si="51"/>
        <v>0</v>
      </c>
      <c r="P204" s="163">
        <f t="shared" si="51"/>
        <v>0</v>
      </c>
      <c r="Q204" s="164">
        <f t="shared" si="51"/>
        <v>0</v>
      </c>
      <c r="R204" s="142">
        <f t="shared" si="51"/>
        <v>0</v>
      </c>
      <c r="S204" s="163">
        <f t="shared" si="51"/>
        <v>0</v>
      </c>
      <c r="T204" s="164">
        <f t="shared" si="51"/>
        <v>0</v>
      </c>
      <c r="U204" s="138">
        <f>I204+L204+O204+R204</f>
        <v>0</v>
      </c>
      <c r="V204" s="77" t="str">
        <f>IF((U204='Havi CSOK-AVT-OTK'!I39)," ","HIBA")</f>
        <v xml:space="preserve"> </v>
      </c>
      <c r="W204" s="76" t="s">
        <v>93</v>
      </c>
      <c r="X204" s="74" t="s">
        <v>94</v>
      </c>
      <c r="Y204" s="299" t="s">
        <v>95</v>
      </c>
    </row>
    <row r="205" spans="3:25" ht="14.25" customHeight="1">
      <c r="C205" s="542" t="s">
        <v>66</v>
      </c>
      <c r="D205" s="543"/>
      <c r="E205" s="543"/>
      <c r="F205" s="543"/>
      <c r="G205" s="543"/>
      <c r="H205" s="544"/>
      <c r="I205" s="160">
        <f t="shared" ref="I205:T205" si="52">I63+I133</f>
        <v>0</v>
      </c>
      <c r="J205" s="193">
        <f t="shared" si="52"/>
        <v>0</v>
      </c>
      <c r="K205" s="194">
        <f t="shared" si="52"/>
        <v>0</v>
      </c>
      <c r="L205" s="160">
        <f t="shared" si="52"/>
        <v>0</v>
      </c>
      <c r="M205" s="193">
        <f t="shared" si="52"/>
        <v>0</v>
      </c>
      <c r="N205" s="194">
        <f t="shared" si="52"/>
        <v>0</v>
      </c>
      <c r="O205" s="160">
        <f t="shared" si="52"/>
        <v>0</v>
      </c>
      <c r="P205" s="193">
        <f t="shared" si="52"/>
        <v>0</v>
      </c>
      <c r="Q205" s="194">
        <f t="shared" si="52"/>
        <v>0</v>
      </c>
      <c r="R205" s="160">
        <f t="shared" si="52"/>
        <v>0</v>
      </c>
      <c r="S205" s="193">
        <f t="shared" si="52"/>
        <v>0</v>
      </c>
      <c r="T205" s="194">
        <f t="shared" si="52"/>
        <v>0</v>
      </c>
      <c r="U205" s="85">
        <f>J204+M204+P204+S204</f>
        <v>0</v>
      </c>
      <c r="V205" s="77" t="str">
        <f>IF((U205='Havi CSOK-AVT-OTK'!I40)," ","HIBA")</f>
        <v xml:space="preserve"> </v>
      </c>
      <c r="W205" s="77" t="e">
        <f>IF((J205+M205+P205+S205)/(I205+L205+O205+R205)&gt;0.6,"HIBA","OK")</f>
        <v>#DIV/0!</v>
      </c>
      <c r="X205" s="41">
        <v>0.6</v>
      </c>
      <c r="Y205" s="299" t="s">
        <v>79</v>
      </c>
    </row>
    <row r="206" spans="3:25" ht="14.25" customHeight="1">
      <c r="C206" s="507" t="s">
        <v>67</v>
      </c>
      <c r="D206" s="508"/>
      <c r="E206" s="508"/>
      <c r="F206" s="508"/>
      <c r="G206" s="508"/>
      <c r="H206" s="509"/>
      <c r="I206" s="161">
        <f t="shared" ref="I206:T206" si="53">I64+I134</f>
        <v>0</v>
      </c>
      <c r="J206" s="195">
        <f t="shared" si="53"/>
        <v>0</v>
      </c>
      <c r="K206" s="196">
        <f t="shared" si="53"/>
        <v>0</v>
      </c>
      <c r="L206" s="161">
        <f t="shared" si="53"/>
        <v>0</v>
      </c>
      <c r="M206" s="195">
        <f t="shared" si="53"/>
        <v>0</v>
      </c>
      <c r="N206" s="196">
        <f t="shared" si="53"/>
        <v>0</v>
      </c>
      <c r="O206" s="161">
        <f t="shared" si="53"/>
        <v>0</v>
      </c>
      <c r="P206" s="195">
        <f t="shared" si="53"/>
        <v>0</v>
      </c>
      <c r="Q206" s="196">
        <f t="shared" si="53"/>
        <v>0</v>
      </c>
      <c r="R206" s="161">
        <f t="shared" si="53"/>
        <v>0</v>
      </c>
      <c r="S206" s="195">
        <f t="shared" si="53"/>
        <v>0</v>
      </c>
      <c r="T206" s="196">
        <f t="shared" si="53"/>
        <v>0</v>
      </c>
      <c r="W206" s="77" t="e">
        <f>IF((J206+M206+P206+S206)/(I206+L206+O206+R206)&gt;1.43,"HIBA","OK")</f>
        <v>#DIV/0!</v>
      </c>
      <c r="X206" s="41">
        <v>1.43</v>
      </c>
      <c r="Y206" s="299" t="s">
        <v>80</v>
      </c>
    </row>
    <row r="207" spans="3:25" ht="14.25" customHeight="1">
      <c r="C207" s="510" t="s">
        <v>68</v>
      </c>
      <c r="D207" s="511"/>
      <c r="E207" s="511"/>
      <c r="F207" s="511"/>
      <c r="G207" s="511"/>
      <c r="H207" s="511"/>
      <c r="I207" s="161">
        <f t="shared" ref="I207:T207" si="54">I65+I135</f>
        <v>0</v>
      </c>
      <c r="J207" s="195">
        <f t="shared" si="54"/>
        <v>0</v>
      </c>
      <c r="K207" s="196">
        <f t="shared" si="54"/>
        <v>0</v>
      </c>
      <c r="L207" s="161">
        <f t="shared" si="54"/>
        <v>0</v>
      </c>
      <c r="M207" s="195">
        <f t="shared" si="54"/>
        <v>0</v>
      </c>
      <c r="N207" s="196">
        <f t="shared" si="54"/>
        <v>0</v>
      </c>
      <c r="O207" s="161">
        <f t="shared" si="54"/>
        <v>0</v>
      </c>
      <c r="P207" s="195">
        <f t="shared" si="54"/>
        <v>0</v>
      </c>
      <c r="Q207" s="196">
        <f t="shared" si="54"/>
        <v>0</v>
      </c>
      <c r="R207" s="161">
        <f t="shared" si="54"/>
        <v>0</v>
      </c>
      <c r="S207" s="195">
        <f t="shared" si="54"/>
        <v>0</v>
      </c>
      <c r="T207" s="196">
        <f t="shared" si="54"/>
        <v>0</v>
      </c>
      <c r="U207" s="129"/>
      <c r="W207" s="77" t="e">
        <f>IF((J207+M207+P207+S207)/(I207+L207+O207+R207)&gt;2.2,"HIBA","OK")</f>
        <v>#DIV/0!</v>
      </c>
      <c r="X207" s="41">
        <v>2.2000000000000002</v>
      </c>
      <c r="Y207" s="299" t="s">
        <v>81</v>
      </c>
    </row>
    <row r="208" spans="3:25" ht="14.25" customHeight="1">
      <c r="C208" s="507" t="s">
        <v>69</v>
      </c>
      <c r="D208" s="508"/>
      <c r="E208" s="508"/>
      <c r="F208" s="508"/>
      <c r="G208" s="508"/>
      <c r="H208" s="509"/>
      <c r="I208" s="161">
        <f t="shared" ref="I208:T208" si="55">I66+I136</f>
        <v>0</v>
      </c>
      <c r="J208" s="195">
        <f t="shared" si="55"/>
        <v>0</v>
      </c>
      <c r="K208" s="196">
        <f t="shared" si="55"/>
        <v>0</v>
      </c>
      <c r="L208" s="161">
        <f t="shared" si="55"/>
        <v>0</v>
      </c>
      <c r="M208" s="195">
        <f t="shared" si="55"/>
        <v>0</v>
      </c>
      <c r="N208" s="196">
        <f t="shared" si="55"/>
        <v>0</v>
      </c>
      <c r="O208" s="161">
        <f t="shared" si="55"/>
        <v>0</v>
      </c>
      <c r="P208" s="195">
        <f t="shared" si="55"/>
        <v>0</v>
      </c>
      <c r="Q208" s="196">
        <f t="shared" si="55"/>
        <v>0</v>
      </c>
      <c r="R208" s="161">
        <f t="shared" si="55"/>
        <v>0</v>
      </c>
      <c r="S208" s="195">
        <f t="shared" si="55"/>
        <v>0</v>
      </c>
      <c r="T208" s="196">
        <f t="shared" si="55"/>
        <v>0</v>
      </c>
      <c r="U208" s="129"/>
      <c r="W208" s="77" t="e">
        <f>IF((J208+M208+P208+S208)/(I208+L208+O208+R208)&gt;2.75,"HIBA","OK")</f>
        <v>#DIV/0!</v>
      </c>
      <c r="X208" s="41">
        <v>2.75</v>
      </c>
      <c r="Y208" s="299" t="s">
        <v>82</v>
      </c>
    </row>
    <row r="209" spans="3:25" ht="14.25" customHeight="1" thickBot="1">
      <c r="C209" s="512" t="s">
        <v>70</v>
      </c>
      <c r="D209" s="513"/>
      <c r="E209" s="513"/>
      <c r="F209" s="513"/>
      <c r="G209" s="513"/>
      <c r="H209" s="514"/>
      <c r="I209" s="162">
        <f t="shared" ref="I209:T209" si="56">I67+I137</f>
        <v>0</v>
      </c>
      <c r="J209" s="197">
        <f t="shared" si="56"/>
        <v>0</v>
      </c>
      <c r="K209" s="198">
        <f t="shared" si="56"/>
        <v>0</v>
      </c>
      <c r="L209" s="162">
        <f t="shared" si="56"/>
        <v>0</v>
      </c>
      <c r="M209" s="197">
        <f t="shared" si="56"/>
        <v>0</v>
      </c>
      <c r="N209" s="198">
        <f t="shared" si="56"/>
        <v>0</v>
      </c>
      <c r="O209" s="162">
        <f t="shared" si="56"/>
        <v>0</v>
      </c>
      <c r="P209" s="197">
        <f t="shared" si="56"/>
        <v>0</v>
      </c>
      <c r="Q209" s="198">
        <f t="shared" si="56"/>
        <v>0</v>
      </c>
      <c r="R209" s="162">
        <f t="shared" si="56"/>
        <v>0</v>
      </c>
      <c r="S209" s="197">
        <f t="shared" si="56"/>
        <v>0</v>
      </c>
      <c r="T209" s="198">
        <f t="shared" si="56"/>
        <v>0</v>
      </c>
      <c r="U209" s="129"/>
      <c r="W209" s="77" t="e">
        <f>IF((J209+M209+P209+S209)/(I209+L209+O209+R209)&gt;0.4,"HIBA","OK")</f>
        <v>#DIV/0!</v>
      </c>
      <c r="X209" s="2">
        <v>0.4</v>
      </c>
      <c r="Y209" s="299" t="s">
        <v>83</v>
      </c>
    </row>
    <row r="210" spans="3:25" ht="20.100000000000001" customHeight="1">
      <c r="C210" s="137" t="s">
        <v>302</v>
      </c>
      <c r="D210" s="135"/>
      <c r="E210" s="135"/>
      <c r="F210" s="135"/>
      <c r="G210" s="135"/>
      <c r="H210" s="135"/>
      <c r="I210" s="136"/>
      <c r="J210" s="135"/>
      <c r="K210" s="135"/>
      <c r="L210" s="135"/>
      <c r="M210" s="135"/>
      <c r="N210" s="135"/>
      <c r="O210" s="135"/>
      <c r="P210" s="135"/>
      <c r="Q210" s="135"/>
      <c r="R210" s="135"/>
      <c r="S210" s="135"/>
      <c r="T210" s="135"/>
    </row>
    <row r="211" spans="3:25" ht="30" customHeight="1" thickBot="1">
      <c r="C211" s="135"/>
      <c r="D211" s="135"/>
      <c r="E211" s="135"/>
      <c r="F211" s="135"/>
      <c r="G211" s="135"/>
      <c r="H211" s="135"/>
      <c r="I211" s="136"/>
      <c r="J211" s="135"/>
      <c r="K211" s="135"/>
      <c r="L211" s="135"/>
      <c r="M211" s="135"/>
      <c r="N211" s="135"/>
      <c r="O211" s="135"/>
      <c r="P211" s="135"/>
      <c r="Q211" s="135"/>
      <c r="R211" s="135"/>
      <c r="S211" s="135"/>
      <c r="T211" s="135"/>
    </row>
    <row r="212" spans="3:25" ht="16.2" thickBot="1">
      <c r="C212" s="515" t="s">
        <v>32</v>
      </c>
      <c r="D212" s="516"/>
      <c r="E212" s="516"/>
      <c r="F212" s="516"/>
      <c r="G212" s="516"/>
      <c r="H212" s="517"/>
      <c r="I212" s="521" t="s">
        <v>16</v>
      </c>
      <c r="J212" s="522"/>
      <c r="K212" s="523"/>
      <c r="L212" s="521" t="s">
        <v>33</v>
      </c>
      <c r="M212" s="522"/>
      <c r="N212" s="523"/>
      <c r="O212" s="521" t="s">
        <v>11</v>
      </c>
      <c r="P212" s="522"/>
      <c r="Q212" s="523"/>
      <c r="R212" s="521" t="s">
        <v>77</v>
      </c>
      <c r="S212" s="522"/>
      <c r="T212" s="523"/>
      <c r="U212" s="130"/>
      <c r="W212" s="2"/>
    </row>
    <row r="213" spans="3:25">
      <c r="C213" s="518"/>
      <c r="D213" s="519"/>
      <c r="E213" s="519"/>
      <c r="F213" s="519"/>
      <c r="G213" s="519"/>
      <c r="H213" s="520"/>
      <c r="I213" s="524" t="s">
        <v>6</v>
      </c>
      <c r="J213" s="525"/>
      <c r="K213" s="40" t="s">
        <v>1</v>
      </c>
      <c r="L213" s="534" t="s">
        <v>6</v>
      </c>
      <c r="M213" s="535"/>
      <c r="N213" s="40" t="s">
        <v>1</v>
      </c>
      <c r="O213" s="534" t="s">
        <v>6</v>
      </c>
      <c r="P213" s="535"/>
      <c r="Q213" s="40" t="s">
        <v>1</v>
      </c>
      <c r="R213" s="534" t="s">
        <v>6</v>
      </c>
      <c r="S213" s="535"/>
      <c r="T213" s="40" t="s">
        <v>1</v>
      </c>
      <c r="U213" s="131"/>
      <c r="W213" s="2"/>
    </row>
    <row r="214" spans="3:25">
      <c r="C214" s="518"/>
      <c r="D214" s="519"/>
      <c r="E214" s="519"/>
      <c r="F214" s="519"/>
      <c r="G214" s="519"/>
      <c r="H214" s="520"/>
      <c r="I214" s="24" t="s">
        <v>4</v>
      </c>
      <c r="J214" s="39" t="s">
        <v>5</v>
      </c>
      <c r="K214" s="37" t="s">
        <v>7</v>
      </c>
      <c r="L214" s="24" t="s">
        <v>4</v>
      </c>
      <c r="M214" s="39" t="s">
        <v>5</v>
      </c>
      <c r="N214" s="37" t="s">
        <v>7</v>
      </c>
      <c r="O214" s="24" t="s">
        <v>4</v>
      </c>
      <c r="P214" s="39" t="s">
        <v>5</v>
      </c>
      <c r="Q214" s="37" t="s">
        <v>7</v>
      </c>
      <c r="R214" s="24" t="s">
        <v>4</v>
      </c>
      <c r="S214" s="39" t="s">
        <v>5</v>
      </c>
      <c r="T214" s="37" t="s">
        <v>7</v>
      </c>
      <c r="U214" s="131"/>
      <c r="V214" s="131"/>
      <c r="W214" s="2"/>
    </row>
    <row r="215" spans="3:25" ht="13.8" thickBot="1">
      <c r="C215" s="531"/>
      <c r="D215" s="532"/>
      <c r="E215" s="532"/>
      <c r="F215" s="532"/>
      <c r="G215" s="532"/>
      <c r="H215" s="533"/>
      <c r="I215" s="25" t="s">
        <v>2</v>
      </c>
      <c r="J215" s="38" t="s">
        <v>3</v>
      </c>
      <c r="K215" s="23" t="s">
        <v>3</v>
      </c>
      <c r="L215" s="25" t="s">
        <v>2</v>
      </c>
      <c r="M215" s="38" t="s">
        <v>3</v>
      </c>
      <c r="N215" s="23" t="s">
        <v>3</v>
      </c>
      <c r="O215" s="25" t="s">
        <v>2</v>
      </c>
      <c r="P215" s="38" t="s">
        <v>3</v>
      </c>
      <c r="Q215" s="23" t="s">
        <v>3</v>
      </c>
      <c r="R215" s="25" t="s">
        <v>2</v>
      </c>
      <c r="S215" s="38" t="s">
        <v>3</v>
      </c>
      <c r="T215" s="23" t="s">
        <v>3</v>
      </c>
      <c r="U215" s="131"/>
      <c r="V215" s="131"/>
      <c r="W215" s="78"/>
    </row>
    <row r="216" spans="3:25" ht="22.8" customHeight="1" thickBot="1">
      <c r="C216" s="526" t="s">
        <v>144</v>
      </c>
      <c r="D216" s="527"/>
      <c r="E216" s="527"/>
      <c r="F216" s="527"/>
      <c r="G216" s="527"/>
      <c r="H216" s="528"/>
      <c r="I216" s="142">
        <f>SUM(I217:I221)</f>
        <v>0</v>
      </c>
      <c r="J216" s="163">
        <f>SUM(J217:J221)</f>
        <v>0</v>
      </c>
      <c r="K216" s="164">
        <f t="shared" ref="K216:T216" si="57">SUM(K217:K221)</f>
        <v>0</v>
      </c>
      <c r="L216" s="142">
        <f t="shared" si="57"/>
        <v>0</v>
      </c>
      <c r="M216" s="163">
        <f t="shared" si="57"/>
        <v>0</v>
      </c>
      <c r="N216" s="164">
        <f t="shared" si="57"/>
        <v>0</v>
      </c>
      <c r="O216" s="142">
        <f t="shared" si="57"/>
        <v>0</v>
      </c>
      <c r="P216" s="163">
        <f t="shared" si="57"/>
        <v>0</v>
      </c>
      <c r="Q216" s="164">
        <f t="shared" si="57"/>
        <v>0</v>
      </c>
      <c r="R216" s="88">
        <f t="shared" si="57"/>
        <v>0</v>
      </c>
      <c r="S216" s="163">
        <f t="shared" si="57"/>
        <v>0</v>
      </c>
      <c r="T216" s="164">
        <f t="shared" si="57"/>
        <v>0</v>
      </c>
      <c r="U216" s="86">
        <f>I216+L216+O216+R216</f>
        <v>0</v>
      </c>
      <c r="V216" s="77" t="str">
        <f>IF((U216='Havi CSOK-AVT-OTK'!J39)," ","HIBA")</f>
        <v xml:space="preserve"> </v>
      </c>
      <c r="W216" s="79"/>
    </row>
    <row r="217" spans="3:25" ht="14.25" customHeight="1">
      <c r="C217" s="551" t="s">
        <v>261</v>
      </c>
      <c r="D217" s="552"/>
      <c r="E217" s="552"/>
      <c r="F217" s="552"/>
      <c r="G217" s="552"/>
      <c r="H217" s="553"/>
      <c r="I217" s="155">
        <f t="shared" ref="I217:T217" si="58">I161+I183+I194+I205</f>
        <v>0</v>
      </c>
      <c r="J217" s="184">
        <f>J161+J183+J194+J205</f>
        <v>0</v>
      </c>
      <c r="K217" s="185">
        <f t="shared" si="58"/>
        <v>0</v>
      </c>
      <c r="L217" s="155">
        <f t="shared" si="58"/>
        <v>0</v>
      </c>
      <c r="M217" s="184">
        <f t="shared" si="58"/>
        <v>0</v>
      </c>
      <c r="N217" s="185">
        <f t="shared" si="58"/>
        <v>0</v>
      </c>
      <c r="O217" s="155">
        <f t="shared" si="58"/>
        <v>0</v>
      </c>
      <c r="P217" s="184">
        <f t="shared" si="58"/>
        <v>0</v>
      </c>
      <c r="Q217" s="185">
        <f t="shared" si="58"/>
        <v>0</v>
      </c>
      <c r="R217" s="132">
        <f t="shared" si="58"/>
        <v>0</v>
      </c>
      <c r="S217" s="184">
        <f t="shared" si="58"/>
        <v>0</v>
      </c>
      <c r="T217" s="185">
        <f t="shared" si="58"/>
        <v>0</v>
      </c>
      <c r="U217" s="140">
        <f>J216+M216+P216+S216</f>
        <v>0</v>
      </c>
      <c r="V217" s="77" t="str">
        <f>IF((U217='Havi CSOK-AVT-OTK'!J40)," ","HIBA")</f>
        <v xml:space="preserve"> </v>
      </c>
      <c r="W217" s="79"/>
    </row>
    <row r="218" spans="3:25" ht="14.25" customHeight="1">
      <c r="C218" s="554" t="s">
        <v>262</v>
      </c>
      <c r="D218" s="555"/>
      <c r="E218" s="555"/>
      <c r="F218" s="555"/>
      <c r="G218" s="555"/>
      <c r="H218" s="556"/>
      <c r="I218" s="155">
        <f t="shared" ref="I218:T218" si="59">I162+I184+I195+I206</f>
        <v>0</v>
      </c>
      <c r="J218" s="184">
        <f t="shared" si="59"/>
        <v>0</v>
      </c>
      <c r="K218" s="186">
        <f t="shared" si="59"/>
        <v>0</v>
      </c>
      <c r="L218" s="157">
        <f t="shared" si="59"/>
        <v>0</v>
      </c>
      <c r="M218" s="189">
        <f t="shared" si="59"/>
        <v>0</v>
      </c>
      <c r="N218" s="186">
        <f t="shared" si="59"/>
        <v>0</v>
      </c>
      <c r="O218" s="157">
        <f t="shared" si="59"/>
        <v>0</v>
      </c>
      <c r="P218" s="184">
        <f t="shared" si="59"/>
        <v>0</v>
      </c>
      <c r="Q218" s="186">
        <f t="shared" si="59"/>
        <v>0</v>
      </c>
      <c r="R218" s="133">
        <f t="shared" si="59"/>
        <v>0</v>
      </c>
      <c r="S218" s="189">
        <f t="shared" si="59"/>
        <v>0</v>
      </c>
      <c r="T218" s="186">
        <f t="shared" si="59"/>
        <v>0</v>
      </c>
      <c r="U218" s="86"/>
      <c r="V218" s="77"/>
      <c r="W218" s="79"/>
    </row>
    <row r="219" spans="3:25" ht="14.25" customHeight="1">
      <c r="C219" s="557" t="s">
        <v>263</v>
      </c>
      <c r="D219" s="558"/>
      <c r="E219" s="558"/>
      <c r="F219" s="558"/>
      <c r="G219" s="558"/>
      <c r="H219" s="558"/>
      <c r="I219" s="155">
        <f t="shared" ref="I219:T219" si="60">I163+I185+I196+I207</f>
        <v>0</v>
      </c>
      <c r="J219" s="184">
        <f t="shared" si="60"/>
        <v>0</v>
      </c>
      <c r="K219" s="186">
        <f t="shared" si="60"/>
        <v>0</v>
      </c>
      <c r="L219" s="157">
        <f t="shared" si="60"/>
        <v>0</v>
      </c>
      <c r="M219" s="189">
        <f t="shared" si="60"/>
        <v>0</v>
      </c>
      <c r="N219" s="186">
        <f t="shared" si="60"/>
        <v>0</v>
      </c>
      <c r="O219" s="157">
        <f t="shared" si="60"/>
        <v>0</v>
      </c>
      <c r="P219" s="184">
        <f>P163+P185+P196+P207</f>
        <v>0</v>
      </c>
      <c r="Q219" s="186">
        <f t="shared" si="60"/>
        <v>0</v>
      </c>
      <c r="R219" s="133">
        <f t="shared" si="60"/>
        <v>0</v>
      </c>
      <c r="S219" s="189">
        <f t="shared" si="60"/>
        <v>0</v>
      </c>
      <c r="T219" s="186">
        <f t="shared" si="60"/>
        <v>0</v>
      </c>
      <c r="U219" s="86"/>
      <c r="V219" s="77"/>
      <c r="W219" s="79"/>
    </row>
    <row r="220" spans="3:25" ht="14.25" customHeight="1">
      <c r="C220" s="554" t="s">
        <v>264</v>
      </c>
      <c r="D220" s="555"/>
      <c r="E220" s="555"/>
      <c r="F220" s="555"/>
      <c r="G220" s="555"/>
      <c r="H220" s="556"/>
      <c r="I220" s="155">
        <f t="shared" ref="I220:T220" si="61">I164+I186+I197+I208</f>
        <v>0</v>
      </c>
      <c r="J220" s="184">
        <f t="shared" si="61"/>
        <v>0</v>
      </c>
      <c r="K220" s="186">
        <f t="shared" si="61"/>
        <v>0</v>
      </c>
      <c r="L220" s="157">
        <f t="shared" si="61"/>
        <v>0</v>
      </c>
      <c r="M220" s="189">
        <f t="shared" si="61"/>
        <v>0</v>
      </c>
      <c r="N220" s="186">
        <f t="shared" si="61"/>
        <v>0</v>
      </c>
      <c r="O220" s="157">
        <f t="shared" si="61"/>
        <v>0</v>
      </c>
      <c r="P220" s="184">
        <f t="shared" si="61"/>
        <v>0</v>
      </c>
      <c r="Q220" s="186">
        <f t="shared" si="61"/>
        <v>0</v>
      </c>
      <c r="R220" s="133">
        <f t="shared" si="61"/>
        <v>0</v>
      </c>
      <c r="S220" s="189">
        <f t="shared" si="61"/>
        <v>0</v>
      </c>
      <c r="T220" s="186">
        <f t="shared" si="61"/>
        <v>0</v>
      </c>
      <c r="U220" s="86"/>
      <c r="V220" s="77"/>
      <c r="W220" s="79"/>
    </row>
    <row r="221" spans="3:25" ht="14.25" customHeight="1" thickBot="1">
      <c r="C221" s="559" t="s">
        <v>265</v>
      </c>
      <c r="D221" s="560"/>
      <c r="E221" s="560"/>
      <c r="F221" s="560"/>
      <c r="G221" s="560"/>
      <c r="H221" s="561"/>
      <c r="I221" s="156">
        <f t="shared" ref="I221:T221" si="62">I165+I187+I198+I209</f>
        <v>0</v>
      </c>
      <c r="J221" s="187">
        <f t="shared" si="62"/>
        <v>0</v>
      </c>
      <c r="K221" s="188">
        <f t="shared" si="62"/>
        <v>0</v>
      </c>
      <c r="L221" s="158">
        <f t="shared" si="62"/>
        <v>0</v>
      </c>
      <c r="M221" s="190">
        <f t="shared" si="62"/>
        <v>0</v>
      </c>
      <c r="N221" s="188">
        <f t="shared" si="62"/>
        <v>0</v>
      </c>
      <c r="O221" s="158">
        <f t="shared" si="62"/>
        <v>0</v>
      </c>
      <c r="P221" s="187">
        <f t="shared" si="62"/>
        <v>0</v>
      </c>
      <c r="Q221" s="188">
        <f t="shared" si="62"/>
        <v>0</v>
      </c>
      <c r="R221" s="134">
        <f t="shared" si="62"/>
        <v>0</v>
      </c>
      <c r="S221" s="190">
        <f t="shared" si="62"/>
        <v>0</v>
      </c>
      <c r="T221" s="188">
        <f t="shared" si="62"/>
        <v>0</v>
      </c>
      <c r="U221" s="86"/>
      <c r="V221" s="77"/>
      <c r="W221" s="79"/>
    </row>
    <row r="222" spans="3:25" ht="23.25" customHeight="1">
      <c r="I222" s="2" t="str">
        <f>IF(I216=I204+I193+I182+I160," ","HIBA")</f>
        <v xml:space="preserve"> </v>
      </c>
      <c r="J222" s="2" t="str">
        <f t="shared" ref="J222:T222" si="63">IF(J216=J204+J193+J182+J160," ","HIBA")</f>
        <v xml:space="preserve"> </v>
      </c>
      <c r="K222" s="2" t="str">
        <f t="shared" si="63"/>
        <v xml:space="preserve"> </v>
      </c>
      <c r="L222" s="2" t="str">
        <f t="shared" si="63"/>
        <v xml:space="preserve"> </v>
      </c>
      <c r="M222" s="199" t="str">
        <f t="shared" si="63"/>
        <v xml:space="preserve"> </v>
      </c>
      <c r="N222" s="199" t="str">
        <f t="shared" si="63"/>
        <v xml:space="preserve"> </v>
      </c>
      <c r="O222" s="2" t="str">
        <f t="shared" si="63"/>
        <v xml:space="preserve"> </v>
      </c>
      <c r="P222" s="2" t="str">
        <f t="shared" si="63"/>
        <v xml:space="preserve"> </v>
      </c>
      <c r="Q222" s="2" t="str">
        <f t="shared" si="63"/>
        <v xml:space="preserve"> </v>
      </c>
      <c r="R222" s="2" t="str">
        <f t="shared" si="63"/>
        <v xml:space="preserve"> </v>
      </c>
      <c r="S222" s="2" t="str">
        <f t="shared" si="63"/>
        <v xml:space="preserve"> </v>
      </c>
      <c r="T222" s="2" t="str">
        <f t="shared" si="63"/>
        <v xml:space="preserve"> </v>
      </c>
      <c r="U222" s="86"/>
      <c r="V222" s="77"/>
      <c r="W222" s="79"/>
    </row>
    <row r="223" spans="3:25">
      <c r="U223" s="86"/>
      <c r="V223" s="77"/>
    </row>
    <row r="224" spans="3:25">
      <c r="C224" s="21"/>
      <c r="U224" s="86"/>
      <c r="V224" s="77"/>
    </row>
    <row r="225" spans="3:25">
      <c r="U225" s="86"/>
      <c r="V225" s="77"/>
    </row>
    <row r="226" spans="3:25" ht="30" customHeight="1">
      <c r="C226" s="530" t="s">
        <v>97</v>
      </c>
      <c r="D226" s="530"/>
      <c r="E226" s="530"/>
      <c r="F226" s="530"/>
      <c r="G226" s="530"/>
      <c r="H226" s="530"/>
      <c r="I226" s="530"/>
      <c r="J226" s="530"/>
      <c r="K226" s="530"/>
      <c r="L226" s="530"/>
      <c r="M226" s="530"/>
      <c r="N226" s="530"/>
      <c r="O226" s="530"/>
      <c r="P226" s="530"/>
      <c r="Q226" s="530"/>
      <c r="R226" s="530"/>
      <c r="S226" s="530"/>
      <c r="T226" s="530"/>
    </row>
    <row r="227" spans="3:25" ht="15.6">
      <c r="C227" s="529" t="s">
        <v>271</v>
      </c>
      <c r="D227" s="530"/>
      <c r="E227" s="530"/>
      <c r="F227" s="530"/>
      <c r="G227" s="530"/>
      <c r="H227" s="530"/>
      <c r="I227" s="530"/>
      <c r="J227" s="530"/>
      <c r="K227" s="530"/>
      <c r="L227" s="530"/>
      <c r="M227" s="530"/>
      <c r="N227" s="530"/>
      <c r="O227" s="530"/>
      <c r="P227" s="530"/>
      <c r="Q227" s="530"/>
      <c r="R227" s="530"/>
      <c r="S227" s="530"/>
      <c r="T227" s="530"/>
    </row>
    <row r="228" spans="3:25" ht="15.6">
      <c r="C228" s="116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</row>
    <row r="229" spans="3:25" ht="19.5" customHeight="1" thickBot="1">
      <c r="R229" s="2"/>
      <c r="S229" s="2"/>
    </row>
    <row r="230" spans="3:25" ht="16.2" customHeight="1" thickBot="1">
      <c r="C230" s="515" t="s">
        <v>303</v>
      </c>
      <c r="D230" s="516"/>
      <c r="E230" s="516"/>
      <c r="F230" s="516"/>
      <c r="G230" s="516"/>
      <c r="H230" s="517"/>
      <c r="I230" s="521" t="s">
        <v>16</v>
      </c>
      <c r="J230" s="522"/>
      <c r="K230" s="523"/>
      <c r="L230" s="521" t="s">
        <v>33</v>
      </c>
      <c r="M230" s="522"/>
      <c r="N230" s="523"/>
      <c r="O230" s="521" t="s">
        <v>11</v>
      </c>
      <c r="P230" s="522"/>
      <c r="Q230" s="523"/>
      <c r="R230" s="521" t="s">
        <v>77</v>
      </c>
      <c r="S230" s="522"/>
      <c r="T230" s="523"/>
      <c r="W230" s="540" t="s">
        <v>96</v>
      </c>
      <c r="X230" s="540"/>
      <c r="Y230" s="540"/>
    </row>
    <row r="231" spans="3:25" ht="12.6" customHeight="1">
      <c r="C231" s="518"/>
      <c r="D231" s="519"/>
      <c r="E231" s="519"/>
      <c r="F231" s="519"/>
      <c r="G231" s="519"/>
      <c r="H231" s="520"/>
      <c r="I231" s="534" t="s">
        <v>6</v>
      </c>
      <c r="J231" s="535"/>
      <c r="K231" s="40" t="s">
        <v>1</v>
      </c>
      <c r="L231" s="534" t="s">
        <v>6</v>
      </c>
      <c r="M231" s="535"/>
      <c r="N231" s="40" t="s">
        <v>1</v>
      </c>
      <c r="O231" s="534" t="s">
        <v>6</v>
      </c>
      <c r="P231" s="535"/>
      <c r="Q231" s="40" t="s">
        <v>1</v>
      </c>
      <c r="R231" s="534" t="s">
        <v>6</v>
      </c>
      <c r="S231" s="535"/>
      <c r="T231" s="40" t="s">
        <v>1</v>
      </c>
    </row>
    <row r="232" spans="3:25" ht="12.6" customHeight="1">
      <c r="C232" s="518"/>
      <c r="D232" s="519"/>
      <c r="E232" s="519"/>
      <c r="F232" s="519"/>
      <c r="G232" s="519"/>
      <c r="H232" s="520"/>
      <c r="I232" s="24" t="s">
        <v>4</v>
      </c>
      <c r="J232" s="39" t="s">
        <v>5</v>
      </c>
      <c r="K232" s="37" t="s">
        <v>7</v>
      </c>
      <c r="L232" s="24" t="s">
        <v>4</v>
      </c>
      <c r="M232" s="39" t="s">
        <v>5</v>
      </c>
      <c r="N232" s="37" t="s">
        <v>7</v>
      </c>
      <c r="O232" s="24" t="s">
        <v>4</v>
      </c>
      <c r="P232" s="39" t="s">
        <v>5</v>
      </c>
      <c r="Q232" s="37" t="s">
        <v>7</v>
      </c>
      <c r="R232" s="24" t="s">
        <v>4</v>
      </c>
      <c r="S232" s="39" t="s">
        <v>5</v>
      </c>
      <c r="T232" s="37" t="s">
        <v>7</v>
      </c>
    </row>
    <row r="233" spans="3:25" ht="13.8" customHeight="1" thickBot="1">
      <c r="C233" s="531"/>
      <c r="D233" s="532"/>
      <c r="E233" s="532"/>
      <c r="F233" s="532"/>
      <c r="G233" s="532"/>
      <c r="H233" s="533"/>
      <c r="I233" s="25" t="s">
        <v>2</v>
      </c>
      <c r="J233" s="38" t="s">
        <v>3</v>
      </c>
      <c r="K233" s="23" t="s">
        <v>3</v>
      </c>
      <c r="L233" s="25" t="s">
        <v>2</v>
      </c>
      <c r="M233" s="38" t="s">
        <v>3</v>
      </c>
      <c r="N233" s="23" t="s">
        <v>3</v>
      </c>
      <c r="O233" s="25" t="s">
        <v>2</v>
      </c>
      <c r="P233" s="38" t="s">
        <v>3</v>
      </c>
      <c r="Q233" s="23" t="s">
        <v>3</v>
      </c>
      <c r="R233" s="25" t="s">
        <v>2</v>
      </c>
      <c r="S233" s="38" t="s">
        <v>3</v>
      </c>
      <c r="T233" s="23" t="s">
        <v>3</v>
      </c>
    </row>
    <row r="234" spans="3:25" ht="19.8" customHeight="1" thickBot="1">
      <c r="C234" s="526" t="s">
        <v>98</v>
      </c>
      <c r="D234" s="527"/>
      <c r="E234" s="527"/>
      <c r="F234" s="527"/>
      <c r="G234" s="527"/>
      <c r="H234" s="528"/>
      <c r="I234" s="142">
        <f>SUM(I235:I239)</f>
        <v>0</v>
      </c>
      <c r="J234" s="163">
        <f t="shared" ref="J234:T234" si="64">SUM(J235:J239)</f>
        <v>0</v>
      </c>
      <c r="K234" s="172">
        <f t="shared" si="64"/>
        <v>0</v>
      </c>
      <c r="L234" s="142">
        <f t="shared" si="64"/>
        <v>0</v>
      </c>
      <c r="M234" s="163">
        <f t="shared" si="64"/>
        <v>0</v>
      </c>
      <c r="N234" s="172">
        <f t="shared" si="64"/>
        <v>0</v>
      </c>
      <c r="O234" s="88">
        <f t="shared" si="64"/>
        <v>0</v>
      </c>
      <c r="P234" s="163">
        <f t="shared" si="64"/>
        <v>0</v>
      </c>
      <c r="Q234" s="172">
        <f t="shared" si="64"/>
        <v>0</v>
      </c>
      <c r="R234" s="142">
        <f t="shared" si="64"/>
        <v>0</v>
      </c>
      <c r="S234" s="163">
        <f t="shared" si="64"/>
        <v>0</v>
      </c>
      <c r="T234" s="164">
        <f t="shared" si="64"/>
        <v>0</v>
      </c>
      <c r="U234" s="128">
        <f>I234+L234+O234+R234</f>
        <v>0</v>
      </c>
      <c r="V234" s="77" t="str">
        <f>IF((U234='Havi CSOK-AVT-OTK'!C51+'Havi CSOK-AVT-OTK'!D51+'Havi CSOK-AVT-OTK'!E51)," ","HIBA")</f>
        <v xml:space="preserve"> </v>
      </c>
      <c r="W234" s="76" t="s">
        <v>93</v>
      </c>
      <c r="X234" s="74" t="s">
        <v>94</v>
      </c>
      <c r="Y234" s="299" t="s">
        <v>95</v>
      </c>
    </row>
    <row r="235" spans="3:25" ht="14.1" customHeight="1">
      <c r="C235" s="536" t="s">
        <v>99</v>
      </c>
      <c r="D235" s="537"/>
      <c r="E235" s="537"/>
      <c r="F235" s="537"/>
      <c r="G235" s="537"/>
      <c r="H235" s="538"/>
      <c r="I235" s="318">
        <v>0</v>
      </c>
      <c r="J235" s="319">
        <v>0</v>
      </c>
      <c r="K235" s="320">
        <v>0</v>
      </c>
      <c r="L235" s="318">
        <v>0</v>
      </c>
      <c r="M235" s="319">
        <v>0</v>
      </c>
      <c r="N235" s="320">
        <v>0</v>
      </c>
      <c r="O235" s="321">
        <v>0</v>
      </c>
      <c r="P235" s="319">
        <v>0</v>
      </c>
      <c r="Q235" s="320">
        <v>0</v>
      </c>
      <c r="R235" s="318">
        <v>0</v>
      </c>
      <c r="S235" s="319">
        <v>0</v>
      </c>
      <c r="T235" s="320">
        <v>0</v>
      </c>
      <c r="U235" s="129">
        <f>J234+M234+P234+S234</f>
        <v>0</v>
      </c>
      <c r="V235" s="77" t="str">
        <f>IF((U235='Havi CSOK-AVT-OTK'!C52+'Havi CSOK-AVT-OTK'!D52+'Havi CSOK-AVT-OTK'!E52)," ","HIBA")</f>
        <v xml:space="preserve"> </v>
      </c>
      <c r="W235" s="77" t="e">
        <f>IF((J235+M235+P235+S235)/(I235+L235+O235+R235)&gt;0.6,"HIBA","OK")</f>
        <v>#DIV/0!</v>
      </c>
      <c r="X235" s="41">
        <v>0.6</v>
      </c>
      <c r="Y235" s="299" t="s">
        <v>79</v>
      </c>
    </row>
    <row r="236" spans="3:25" ht="14.1" customHeight="1">
      <c r="C236" s="507" t="s">
        <v>100</v>
      </c>
      <c r="D236" s="508"/>
      <c r="E236" s="508"/>
      <c r="F236" s="508"/>
      <c r="G236" s="508"/>
      <c r="H236" s="509"/>
      <c r="I236" s="153">
        <v>0</v>
      </c>
      <c r="J236" s="181">
        <v>0</v>
      </c>
      <c r="K236" s="178">
        <v>0</v>
      </c>
      <c r="L236" s="148">
        <v>0</v>
      </c>
      <c r="M236" s="176">
        <v>0</v>
      </c>
      <c r="N236" s="174">
        <v>0</v>
      </c>
      <c r="O236" s="6">
        <v>0</v>
      </c>
      <c r="P236" s="176">
        <v>0</v>
      </c>
      <c r="Q236" s="174">
        <v>0</v>
      </c>
      <c r="R236" s="148">
        <v>0</v>
      </c>
      <c r="S236" s="176">
        <v>0</v>
      </c>
      <c r="T236" s="170">
        <v>0</v>
      </c>
      <c r="W236" s="77" t="e">
        <f>IF((J236+M236+P236+S236)/(I236+L236+O236+R236)&gt;2.6,"HIBA","OK")</f>
        <v>#DIV/0!</v>
      </c>
      <c r="X236" s="41">
        <v>2.6</v>
      </c>
      <c r="Y236" s="299" t="s">
        <v>80</v>
      </c>
    </row>
    <row r="237" spans="3:25" ht="14.1" customHeight="1">
      <c r="C237" s="510" t="s">
        <v>101</v>
      </c>
      <c r="D237" s="511"/>
      <c r="E237" s="511"/>
      <c r="F237" s="511"/>
      <c r="G237" s="511"/>
      <c r="H237" s="511"/>
      <c r="I237" s="153">
        <v>0</v>
      </c>
      <c r="J237" s="181">
        <v>0</v>
      </c>
      <c r="K237" s="178">
        <v>0</v>
      </c>
      <c r="L237" s="148">
        <v>0</v>
      </c>
      <c r="M237" s="176">
        <v>0</v>
      </c>
      <c r="N237" s="174">
        <v>0</v>
      </c>
      <c r="O237" s="6">
        <v>0</v>
      </c>
      <c r="P237" s="176">
        <v>0</v>
      </c>
      <c r="Q237" s="174">
        <v>0</v>
      </c>
      <c r="R237" s="148">
        <v>0</v>
      </c>
      <c r="S237" s="176">
        <v>0</v>
      </c>
      <c r="T237" s="170">
        <v>0</v>
      </c>
      <c r="W237" s="77" t="e">
        <f>IF((J237+M237+P237+S237)/(I237+L237+O237+R237)&gt;10,"HIBA","OK")</f>
        <v>#DIV/0!</v>
      </c>
      <c r="X237" s="121">
        <v>10</v>
      </c>
      <c r="Y237" s="299" t="s">
        <v>81</v>
      </c>
    </row>
    <row r="238" spans="3:25" ht="14.1" customHeight="1">
      <c r="C238" s="507" t="s">
        <v>102</v>
      </c>
      <c r="D238" s="508"/>
      <c r="E238" s="508"/>
      <c r="F238" s="508"/>
      <c r="G238" s="508"/>
      <c r="H238" s="509"/>
      <c r="I238" s="153">
        <v>0</v>
      </c>
      <c r="J238" s="181">
        <v>0</v>
      </c>
      <c r="K238" s="178">
        <v>0</v>
      </c>
      <c r="L238" s="148">
        <v>0</v>
      </c>
      <c r="M238" s="176">
        <v>0</v>
      </c>
      <c r="N238" s="174">
        <v>0</v>
      </c>
      <c r="O238" s="6">
        <v>0</v>
      </c>
      <c r="P238" s="176">
        <v>0</v>
      </c>
      <c r="Q238" s="174">
        <v>0</v>
      </c>
      <c r="R238" s="148">
        <v>0</v>
      </c>
      <c r="S238" s="176">
        <v>0</v>
      </c>
      <c r="T238" s="170">
        <v>0</v>
      </c>
      <c r="W238" s="77" t="e">
        <f>IF((J238+M238+P238+S238)/(I238+L238+O238+R238)&gt;10,"HIBA","OK")</f>
        <v>#DIV/0!</v>
      </c>
      <c r="X238" s="121">
        <v>10</v>
      </c>
      <c r="Y238" s="299" t="s">
        <v>82</v>
      </c>
    </row>
    <row r="239" spans="3:25" ht="14.1" customHeight="1" thickBot="1">
      <c r="C239" s="512" t="s">
        <v>103</v>
      </c>
      <c r="D239" s="513"/>
      <c r="E239" s="513"/>
      <c r="F239" s="513"/>
      <c r="G239" s="513"/>
      <c r="H239" s="514"/>
      <c r="I239" s="149">
        <v>0</v>
      </c>
      <c r="J239" s="177">
        <v>0</v>
      </c>
      <c r="K239" s="175">
        <v>0</v>
      </c>
      <c r="L239" s="149">
        <v>0</v>
      </c>
      <c r="M239" s="177">
        <v>0</v>
      </c>
      <c r="N239" s="175">
        <v>0</v>
      </c>
      <c r="O239" s="20">
        <v>0</v>
      </c>
      <c r="P239" s="177">
        <v>0</v>
      </c>
      <c r="Q239" s="175">
        <v>0</v>
      </c>
      <c r="R239" s="149">
        <v>0</v>
      </c>
      <c r="S239" s="177">
        <v>0</v>
      </c>
      <c r="T239" s="171">
        <v>0</v>
      </c>
      <c r="W239" s="77" t="e">
        <f>IF((J239+M239+P239+S239)/(I239+L239+O239+R239)&gt;0.4,"HIBA","OK")</f>
        <v>#DIV/0!</v>
      </c>
      <c r="X239" s="2">
        <v>0.4</v>
      </c>
      <c r="Y239" s="299" t="s">
        <v>83</v>
      </c>
    </row>
    <row r="240" spans="3:25" ht="48.75" customHeight="1" thickBot="1">
      <c r="R240" s="2"/>
      <c r="S240" s="2"/>
    </row>
    <row r="241" spans="3:25" ht="16.2" thickBot="1">
      <c r="C241" s="515" t="s">
        <v>304</v>
      </c>
      <c r="D241" s="516"/>
      <c r="E241" s="516"/>
      <c r="F241" s="516"/>
      <c r="G241" s="516"/>
      <c r="H241" s="517"/>
      <c r="I241" s="521" t="s">
        <v>16</v>
      </c>
      <c r="J241" s="522"/>
      <c r="K241" s="523"/>
      <c r="L241" s="521" t="s">
        <v>33</v>
      </c>
      <c r="M241" s="522"/>
      <c r="N241" s="523"/>
      <c r="O241" s="521" t="s">
        <v>11</v>
      </c>
      <c r="P241" s="522"/>
      <c r="Q241" s="522"/>
      <c r="R241" s="521" t="s">
        <v>77</v>
      </c>
      <c r="S241" s="522"/>
      <c r="T241" s="523"/>
    </row>
    <row r="242" spans="3:25">
      <c r="C242" s="518"/>
      <c r="D242" s="519"/>
      <c r="E242" s="519"/>
      <c r="F242" s="519"/>
      <c r="G242" s="519"/>
      <c r="H242" s="520"/>
      <c r="I242" s="524" t="s">
        <v>6</v>
      </c>
      <c r="J242" s="525"/>
      <c r="K242" s="40" t="s">
        <v>1</v>
      </c>
      <c r="L242" s="524" t="s">
        <v>6</v>
      </c>
      <c r="M242" s="525"/>
      <c r="N242" s="40" t="s">
        <v>1</v>
      </c>
      <c r="O242" s="524" t="s">
        <v>6</v>
      </c>
      <c r="P242" s="525"/>
      <c r="Q242" s="40" t="s">
        <v>1</v>
      </c>
      <c r="R242" s="524" t="s">
        <v>6</v>
      </c>
      <c r="S242" s="525"/>
      <c r="T242" s="40" t="s">
        <v>1</v>
      </c>
    </row>
    <row r="243" spans="3:25">
      <c r="C243" s="518"/>
      <c r="D243" s="519"/>
      <c r="E243" s="519"/>
      <c r="F243" s="519"/>
      <c r="G243" s="519"/>
      <c r="H243" s="520"/>
      <c r="I243" s="24" t="s">
        <v>4</v>
      </c>
      <c r="J243" s="39" t="s">
        <v>5</v>
      </c>
      <c r="K243" s="37" t="s">
        <v>7</v>
      </c>
      <c r="L243" s="24" t="s">
        <v>4</v>
      </c>
      <c r="M243" s="39" t="s">
        <v>5</v>
      </c>
      <c r="N243" s="37" t="s">
        <v>7</v>
      </c>
      <c r="O243" s="24" t="s">
        <v>4</v>
      </c>
      <c r="P243" s="39" t="s">
        <v>5</v>
      </c>
      <c r="Q243" s="37" t="s">
        <v>7</v>
      </c>
      <c r="R243" s="24" t="s">
        <v>4</v>
      </c>
      <c r="S243" s="39" t="s">
        <v>5</v>
      </c>
      <c r="T243" s="37" t="s">
        <v>7</v>
      </c>
    </row>
    <row r="244" spans="3:25" ht="13.8" thickBot="1">
      <c r="C244" s="518"/>
      <c r="D244" s="519"/>
      <c r="E244" s="519"/>
      <c r="F244" s="519"/>
      <c r="G244" s="519"/>
      <c r="H244" s="520"/>
      <c r="I244" s="25" t="s">
        <v>2</v>
      </c>
      <c r="J244" s="38" t="s">
        <v>3</v>
      </c>
      <c r="K244" s="23" t="s">
        <v>3</v>
      </c>
      <c r="L244" s="25" t="s">
        <v>2</v>
      </c>
      <c r="M244" s="38" t="s">
        <v>3</v>
      </c>
      <c r="N244" s="23" t="s">
        <v>3</v>
      </c>
      <c r="O244" s="25" t="s">
        <v>2</v>
      </c>
      <c r="P244" s="38" t="s">
        <v>3</v>
      </c>
      <c r="Q244" s="23" t="s">
        <v>3</v>
      </c>
      <c r="R244" s="25" t="s">
        <v>2</v>
      </c>
      <c r="S244" s="38" t="s">
        <v>3</v>
      </c>
      <c r="T244" s="23" t="s">
        <v>3</v>
      </c>
    </row>
    <row r="245" spans="3:25" ht="19.8" customHeight="1" thickBot="1">
      <c r="C245" s="526" t="s">
        <v>104</v>
      </c>
      <c r="D245" s="527"/>
      <c r="E245" s="527"/>
      <c r="F245" s="527"/>
      <c r="G245" s="527"/>
      <c r="H245" s="528"/>
      <c r="I245" s="142">
        <f>SUM(I246:I250)</f>
        <v>0</v>
      </c>
      <c r="J245" s="163">
        <f t="shared" ref="J245:T245" si="65">SUM(J246:J250)</f>
        <v>0</v>
      </c>
      <c r="K245" s="164">
        <f t="shared" si="65"/>
        <v>0</v>
      </c>
      <c r="L245" s="142">
        <f t="shared" si="65"/>
        <v>0</v>
      </c>
      <c r="M245" s="163">
        <f t="shared" si="65"/>
        <v>0</v>
      </c>
      <c r="N245" s="164">
        <f t="shared" si="65"/>
        <v>0</v>
      </c>
      <c r="O245" s="142">
        <f t="shared" si="65"/>
        <v>0</v>
      </c>
      <c r="P245" s="163">
        <f t="shared" si="65"/>
        <v>0</v>
      </c>
      <c r="Q245" s="164">
        <f t="shared" si="65"/>
        <v>0</v>
      </c>
      <c r="R245" s="142">
        <f t="shared" si="65"/>
        <v>0</v>
      </c>
      <c r="S245" s="163">
        <f t="shared" si="65"/>
        <v>0</v>
      </c>
      <c r="T245" s="164">
        <f t="shared" si="65"/>
        <v>0</v>
      </c>
      <c r="U245" s="128">
        <f>I245+L245+O245+R245</f>
        <v>0</v>
      </c>
      <c r="V245" s="77" t="str">
        <f>IF((U245='Havi CSOK-AVT-OTK'!F51+'Havi CSOK-AVT-OTK'!G51+'Havi CSOK-AVT-OTK'!H51)," ","HIBA")</f>
        <v xml:space="preserve"> </v>
      </c>
      <c r="W245" s="76" t="s">
        <v>93</v>
      </c>
      <c r="X245" s="74" t="s">
        <v>94</v>
      </c>
      <c r="Y245" s="299" t="s">
        <v>95</v>
      </c>
    </row>
    <row r="246" spans="3:25" ht="14.4" customHeight="1">
      <c r="C246" s="536" t="s">
        <v>105</v>
      </c>
      <c r="D246" s="537"/>
      <c r="E246" s="537"/>
      <c r="F246" s="537"/>
      <c r="G246" s="537"/>
      <c r="H246" s="538"/>
      <c r="I246" s="318">
        <v>0</v>
      </c>
      <c r="J246" s="319">
        <v>0</v>
      </c>
      <c r="K246" s="320">
        <v>0</v>
      </c>
      <c r="L246" s="318">
        <v>0</v>
      </c>
      <c r="M246" s="319">
        <v>0</v>
      </c>
      <c r="N246" s="320">
        <v>0</v>
      </c>
      <c r="O246" s="318">
        <v>0</v>
      </c>
      <c r="P246" s="319">
        <v>0</v>
      </c>
      <c r="Q246" s="320">
        <v>0</v>
      </c>
      <c r="R246" s="318">
        <v>0</v>
      </c>
      <c r="S246" s="319">
        <v>0</v>
      </c>
      <c r="T246" s="320">
        <v>0</v>
      </c>
      <c r="U246" s="129">
        <f>J245+M245+P245+S245</f>
        <v>0</v>
      </c>
      <c r="V246" s="77" t="str">
        <f>IF((U246='Havi CSOK-AVT-OTK'!F52+'Havi CSOK-AVT-OTK'!G52+'Havi CSOK-AVT-OTK'!H52)," ","HIBA")</f>
        <v xml:space="preserve"> </v>
      </c>
      <c r="W246" s="77" t="e">
        <f>IF((J246+M246+P246+S246)/(I246+L246+O246+R246)&gt;0.3,"HIBA","OK")</f>
        <v>#DIV/0!</v>
      </c>
      <c r="X246" s="41">
        <v>0.3</v>
      </c>
      <c r="Y246" s="299" t="s">
        <v>79</v>
      </c>
    </row>
    <row r="247" spans="3:25" ht="14.4" customHeight="1">
      <c r="C247" s="507" t="s">
        <v>106</v>
      </c>
      <c r="D247" s="508"/>
      <c r="E247" s="508"/>
      <c r="F247" s="508"/>
      <c r="G247" s="508"/>
      <c r="H247" s="509"/>
      <c r="I247" s="153">
        <v>0</v>
      </c>
      <c r="J247" s="181">
        <v>0</v>
      </c>
      <c r="K247" s="167">
        <v>0</v>
      </c>
      <c r="L247" s="153">
        <v>0</v>
      </c>
      <c r="M247" s="181">
        <v>0</v>
      </c>
      <c r="N247" s="167">
        <v>0</v>
      </c>
      <c r="O247" s="153">
        <v>0</v>
      </c>
      <c r="P247" s="181">
        <v>0</v>
      </c>
      <c r="Q247" s="167">
        <v>0</v>
      </c>
      <c r="R247" s="153">
        <v>0</v>
      </c>
      <c r="S247" s="181">
        <v>0</v>
      </c>
      <c r="T247" s="167">
        <v>0</v>
      </c>
      <c r="W247" s="77" t="e">
        <f>IF((J247+M247+P247+S247)/(I247+L247+O247+R247)&gt;1.3,"HIBA","OK")</f>
        <v>#DIV/0!</v>
      </c>
      <c r="X247" s="41">
        <v>1.3</v>
      </c>
      <c r="Y247" s="299" t="s">
        <v>80</v>
      </c>
    </row>
    <row r="248" spans="3:25" ht="14.4" customHeight="1">
      <c r="C248" s="510" t="s">
        <v>107</v>
      </c>
      <c r="D248" s="511"/>
      <c r="E248" s="511"/>
      <c r="F248" s="511"/>
      <c r="G248" s="511"/>
      <c r="H248" s="511"/>
      <c r="I248" s="153">
        <v>0</v>
      </c>
      <c r="J248" s="181">
        <v>0</v>
      </c>
      <c r="K248" s="167">
        <v>0</v>
      </c>
      <c r="L248" s="153">
        <v>0</v>
      </c>
      <c r="M248" s="181">
        <v>0</v>
      </c>
      <c r="N248" s="167">
        <v>0</v>
      </c>
      <c r="O248" s="153">
        <v>0</v>
      </c>
      <c r="P248" s="181">
        <v>0</v>
      </c>
      <c r="Q248" s="167">
        <v>0</v>
      </c>
      <c r="R248" s="153">
        <v>0</v>
      </c>
      <c r="S248" s="181">
        <v>0</v>
      </c>
      <c r="T248" s="167">
        <v>0</v>
      </c>
      <c r="W248" s="77" t="e">
        <f>IF((J248+M248+P248+S248)/(I248+L248+O248+R248)&gt;5,"HIBA","OK")</f>
        <v>#DIV/0!</v>
      </c>
      <c r="X248" s="121">
        <v>5</v>
      </c>
      <c r="Y248" s="299" t="s">
        <v>81</v>
      </c>
    </row>
    <row r="249" spans="3:25" ht="14.4" customHeight="1">
      <c r="C249" s="507" t="s">
        <v>108</v>
      </c>
      <c r="D249" s="508"/>
      <c r="E249" s="508"/>
      <c r="F249" s="508"/>
      <c r="G249" s="508"/>
      <c r="H249" s="509"/>
      <c r="I249" s="153">
        <v>0</v>
      </c>
      <c r="J249" s="181">
        <v>0</v>
      </c>
      <c r="K249" s="167">
        <v>0</v>
      </c>
      <c r="L249" s="153">
        <v>0</v>
      </c>
      <c r="M249" s="181">
        <v>0</v>
      </c>
      <c r="N249" s="167">
        <v>0</v>
      </c>
      <c r="O249" s="153">
        <v>0</v>
      </c>
      <c r="P249" s="181">
        <v>0</v>
      </c>
      <c r="Q249" s="167">
        <v>0</v>
      </c>
      <c r="R249" s="153">
        <v>0</v>
      </c>
      <c r="S249" s="181">
        <v>0</v>
      </c>
      <c r="T249" s="167">
        <v>0</v>
      </c>
      <c r="W249" s="77" t="e">
        <f>IF((J249+M249+P249+S249)/(I249+L249+O249+R249)&gt;5,"HIBA","OK")</f>
        <v>#DIV/0!</v>
      </c>
      <c r="X249" s="121">
        <v>5</v>
      </c>
      <c r="Y249" s="299" t="s">
        <v>82</v>
      </c>
    </row>
    <row r="250" spans="3:25" ht="14.4" customHeight="1" thickBot="1">
      <c r="C250" s="512" t="s">
        <v>109</v>
      </c>
      <c r="D250" s="513"/>
      <c r="E250" s="513"/>
      <c r="F250" s="513"/>
      <c r="G250" s="513"/>
      <c r="H250" s="514"/>
      <c r="I250" s="154">
        <v>0</v>
      </c>
      <c r="J250" s="182">
        <v>0</v>
      </c>
      <c r="K250" s="169">
        <v>0</v>
      </c>
      <c r="L250" s="154">
        <v>0</v>
      </c>
      <c r="M250" s="182">
        <v>0</v>
      </c>
      <c r="N250" s="169">
        <v>0</v>
      </c>
      <c r="O250" s="154">
        <v>0</v>
      </c>
      <c r="P250" s="182">
        <v>0</v>
      </c>
      <c r="Q250" s="169">
        <v>0</v>
      </c>
      <c r="R250" s="154">
        <v>0</v>
      </c>
      <c r="S250" s="182">
        <v>0</v>
      </c>
      <c r="T250" s="169">
        <v>0</v>
      </c>
      <c r="W250" s="77" t="e">
        <f>IF((J250+M250+P250+S250)/(I250+L250+O250+R250)&gt;0.4,"HIBA","OK")</f>
        <v>#DIV/0!</v>
      </c>
      <c r="X250" s="2">
        <v>0.4</v>
      </c>
      <c r="Y250" s="299" t="s">
        <v>83</v>
      </c>
    </row>
    <row r="251" spans="3:25" ht="19.5" customHeight="1">
      <c r="R251" s="2"/>
      <c r="S251" s="2"/>
    </row>
    <row r="252" spans="3:25">
      <c r="C252" s="90" t="s">
        <v>302</v>
      </c>
      <c r="R252" s="2"/>
      <c r="S252" s="2"/>
      <c r="U252" s="2"/>
      <c r="W252" s="2"/>
    </row>
    <row r="253" spans="3:25" ht="42" customHeight="1" thickBot="1">
      <c r="R253" s="2"/>
      <c r="S253" s="2"/>
      <c r="U253" s="2"/>
      <c r="W253" s="2"/>
    </row>
    <row r="254" spans="3:25" ht="16.2" thickBot="1">
      <c r="C254" s="515" t="s">
        <v>32</v>
      </c>
      <c r="D254" s="516"/>
      <c r="E254" s="516"/>
      <c r="F254" s="516"/>
      <c r="G254" s="516"/>
      <c r="H254" s="517"/>
      <c r="I254" s="521" t="s">
        <v>16</v>
      </c>
      <c r="J254" s="522"/>
      <c r="K254" s="523"/>
      <c r="L254" s="521" t="s">
        <v>33</v>
      </c>
      <c r="M254" s="522"/>
      <c r="N254" s="523"/>
      <c r="O254" s="521" t="s">
        <v>11</v>
      </c>
      <c r="P254" s="522"/>
      <c r="Q254" s="523"/>
      <c r="R254" s="521" t="s">
        <v>77</v>
      </c>
      <c r="S254" s="522"/>
      <c r="T254" s="523"/>
      <c r="U254" s="2"/>
      <c r="W254" s="2"/>
    </row>
    <row r="255" spans="3:25">
      <c r="C255" s="518"/>
      <c r="D255" s="519"/>
      <c r="E255" s="519"/>
      <c r="F255" s="519"/>
      <c r="G255" s="519"/>
      <c r="H255" s="520"/>
      <c r="I255" s="524" t="s">
        <v>6</v>
      </c>
      <c r="J255" s="525"/>
      <c r="K255" s="40" t="s">
        <v>1</v>
      </c>
      <c r="L255" s="534" t="s">
        <v>6</v>
      </c>
      <c r="M255" s="535"/>
      <c r="N255" s="40" t="s">
        <v>1</v>
      </c>
      <c r="O255" s="534" t="s">
        <v>6</v>
      </c>
      <c r="P255" s="535"/>
      <c r="Q255" s="40" t="s">
        <v>1</v>
      </c>
      <c r="R255" s="534" t="s">
        <v>6</v>
      </c>
      <c r="S255" s="535"/>
      <c r="T255" s="40" t="s">
        <v>1</v>
      </c>
      <c r="U255" s="2"/>
      <c r="W255" s="2"/>
    </row>
    <row r="256" spans="3:25">
      <c r="C256" s="518"/>
      <c r="D256" s="519"/>
      <c r="E256" s="519"/>
      <c r="F256" s="519"/>
      <c r="G256" s="519"/>
      <c r="H256" s="520"/>
      <c r="I256" s="24" t="s">
        <v>4</v>
      </c>
      <c r="J256" s="39" t="s">
        <v>5</v>
      </c>
      <c r="K256" s="37" t="s">
        <v>7</v>
      </c>
      <c r="L256" s="24" t="s">
        <v>4</v>
      </c>
      <c r="M256" s="39" t="s">
        <v>5</v>
      </c>
      <c r="N256" s="37" t="s">
        <v>7</v>
      </c>
      <c r="O256" s="24" t="s">
        <v>4</v>
      </c>
      <c r="P256" s="39" t="s">
        <v>5</v>
      </c>
      <c r="Q256" s="37" t="s">
        <v>7</v>
      </c>
      <c r="R256" s="24" t="s">
        <v>4</v>
      </c>
      <c r="S256" s="39" t="s">
        <v>5</v>
      </c>
      <c r="T256" s="37" t="s">
        <v>7</v>
      </c>
      <c r="U256" s="2"/>
      <c r="W256" s="2"/>
    </row>
    <row r="257" spans="3:23" ht="13.8" thickBot="1">
      <c r="C257" s="531"/>
      <c r="D257" s="532"/>
      <c r="E257" s="532"/>
      <c r="F257" s="532"/>
      <c r="G257" s="532"/>
      <c r="H257" s="533"/>
      <c r="I257" s="25" t="s">
        <v>2</v>
      </c>
      <c r="J257" s="38" t="s">
        <v>3</v>
      </c>
      <c r="K257" s="23" t="s">
        <v>3</v>
      </c>
      <c r="L257" s="25" t="s">
        <v>2</v>
      </c>
      <c r="M257" s="38" t="s">
        <v>3</v>
      </c>
      <c r="N257" s="23" t="s">
        <v>3</v>
      </c>
      <c r="O257" s="25" t="s">
        <v>2</v>
      </c>
      <c r="P257" s="38" t="s">
        <v>3</v>
      </c>
      <c r="Q257" s="23" t="s">
        <v>3</v>
      </c>
      <c r="R257" s="25" t="s">
        <v>2</v>
      </c>
      <c r="S257" s="38" t="s">
        <v>3</v>
      </c>
      <c r="T257" s="23" t="s">
        <v>3</v>
      </c>
      <c r="U257" s="2"/>
      <c r="W257" s="2"/>
    </row>
    <row r="258" spans="3:23" ht="23.25" customHeight="1" thickBot="1">
      <c r="C258" s="526" t="s">
        <v>143</v>
      </c>
      <c r="D258" s="527"/>
      <c r="E258" s="527"/>
      <c r="F258" s="527"/>
      <c r="G258" s="527"/>
      <c r="H258" s="528"/>
      <c r="I258" s="142">
        <f>SUM(I259:I263)</f>
        <v>0</v>
      </c>
      <c r="J258" s="163">
        <f t="shared" ref="J258:T258" si="66">SUM(J259:J263)</f>
        <v>0</v>
      </c>
      <c r="K258" s="164">
        <f t="shared" si="66"/>
        <v>0</v>
      </c>
      <c r="L258" s="142">
        <f t="shared" si="66"/>
        <v>0</v>
      </c>
      <c r="M258" s="163">
        <f t="shared" si="66"/>
        <v>0</v>
      </c>
      <c r="N258" s="164">
        <f t="shared" si="66"/>
        <v>0</v>
      </c>
      <c r="O258" s="142">
        <f t="shared" si="66"/>
        <v>0</v>
      </c>
      <c r="P258" s="163">
        <f t="shared" si="66"/>
        <v>0</v>
      </c>
      <c r="Q258" s="164">
        <f t="shared" si="66"/>
        <v>0</v>
      </c>
      <c r="R258" s="142">
        <f t="shared" si="66"/>
        <v>0</v>
      </c>
      <c r="S258" s="163">
        <f t="shared" si="66"/>
        <v>0</v>
      </c>
      <c r="T258" s="164">
        <f t="shared" si="66"/>
        <v>0</v>
      </c>
      <c r="U258" s="122">
        <f>I258+L258+O258+R258</f>
        <v>0</v>
      </c>
      <c r="V258" s="77" t="str">
        <f>IF((U258='Havi CSOK-AVT-OTK'!I51)," ","HIBA")</f>
        <v xml:space="preserve"> </v>
      </c>
      <c r="W258" s="2"/>
    </row>
    <row r="259" spans="3:23" ht="14.4" customHeight="1">
      <c r="C259" s="551" t="s">
        <v>266</v>
      </c>
      <c r="D259" s="552"/>
      <c r="E259" s="552"/>
      <c r="F259" s="552"/>
      <c r="G259" s="552"/>
      <c r="H259" s="553"/>
      <c r="I259" s="155">
        <f>I235+I246</f>
        <v>0</v>
      </c>
      <c r="J259" s="184">
        <f t="shared" ref="J259:T259" si="67">J235+J246</f>
        <v>0</v>
      </c>
      <c r="K259" s="185">
        <f t="shared" si="67"/>
        <v>0</v>
      </c>
      <c r="L259" s="155">
        <f t="shared" si="67"/>
        <v>0</v>
      </c>
      <c r="M259" s="184">
        <f t="shared" si="67"/>
        <v>0</v>
      </c>
      <c r="N259" s="185">
        <f t="shared" si="67"/>
        <v>0</v>
      </c>
      <c r="O259" s="155">
        <f t="shared" si="67"/>
        <v>0</v>
      </c>
      <c r="P259" s="184">
        <f t="shared" si="67"/>
        <v>0</v>
      </c>
      <c r="Q259" s="185">
        <f t="shared" si="67"/>
        <v>0</v>
      </c>
      <c r="R259" s="155">
        <f t="shared" si="67"/>
        <v>0</v>
      </c>
      <c r="S259" s="184">
        <f t="shared" si="67"/>
        <v>0</v>
      </c>
      <c r="T259" s="185">
        <f t="shared" si="67"/>
        <v>0</v>
      </c>
      <c r="U259" s="123">
        <f>J258+M258+P258+S258</f>
        <v>0</v>
      </c>
      <c r="V259" s="77" t="str">
        <f>IF((U259='Havi CSOK-AVT-OTK'!I52)," ","HIBA")</f>
        <v xml:space="preserve"> </v>
      </c>
      <c r="W259" s="2"/>
    </row>
    <row r="260" spans="3:23" ht="14.4" customHeight="1">
      <c r="C260" s="554" t="s">
        <v>267</v>
      </c>
      <c r="D260" s="555"/>
      <c r="E260" s="555"/>
      <c r="F260" s="555"/>
      <c r="G260" s="555"/>
      <c r="H260" s="556"/>
      <c r="I260" s="155">
        <f t="shared" ref="I260:T260" si="68">I236+I247</f>
        <v>0</v>
      </c>
      <c r="J260" s="184">
        <f t="shared" si="68"/>
        <v>0</v>
      </c>
      <c r="K260" s="186">
        <f t="shared" si="68"/>
        <v>0</v>
      </c>
      <c r="L260" s="157">
        <f t="shared" si="68"/>
        <v>0</v>
      </c>
      <c r="M260" s="189">
        <f t="shared" si="68"/>
        <v>0</v>
      </c>
      <c r="N260" s="186">
        <f t="shared" si="68"/>
        <v>0</v>
      </c>
      <c r="O260" s="157">
        <f t="shared" si="68"/>
        <v>0</v>
      </c>
      <c r="P260" s="184">
        <f t="shared" si="68"/>
        <v>0</v>
      </c>
      <c r="Q260" s="186">
        <f t="shared" si="68"/>
        <v>0</v>
      </c>
      <c r="R260" s="157">
        <f t="shared" si="68"/>
        <v>0</v>
      </c>
      <c r="S260" s="189">
        <f t="shared" si="68"/>
        <v>0</v>
      </c>
      <c r="T260" s="186">
        <f t="shared" si="68"/>
        <v>0</v>
      </c>
    </row>
    <row r="261" spans="3:23" ht="14.4" customHeight="1">
      <c r="C261" s="557" t="s">
        <v>268</v>
      </c>
      <c r="D261" s="558"/>
      <c r="E261" s="558"/>
      <c r="F261" s="558"/>
      <c r="G261" s="558"/>
      <c r="H261" s="558"/>
      <c r="I261" s="155">
        <f t="shared" ref="I261:T261" si="69">I237+I248</f>
        <v>0</v>
      </c>
      <c r="J261" s="184">
        <f t="shared" si="69"/>
        <v>0</v>
      </c>
      <c r="K261" s="186">
        <f t="shared" si="69"/>
        <v>0</v>
      </c>
      <c r="L261" s="157">
        <f t="shared" si="69"/>
        <v>0</v>
      </c>
      <c r="M261" s="189">
        <f t="shared" si="69"/>
        <v>0</v>
      </c>
      <c r="N261" s="186">
        <f t="shared" si="69"/>
        <v>0</v>
      </c>
      <c r="O261" s="157">
        <f t="shared" si="69"/>
        <v>0</v>
      </c>
      <c r="P261" s="184">
        <f t="shared" si="69"/>
        <v>0</v>
      </c>
      <c r="Q261" s="186">
        <f t="shared" si="69"/>
        <v>0</v>
      </c>
      <c r="R261" s="157">
        <f t="shared" si="69"/>
        <v>0</v>
      </c>
      <c r="S261" s="189">
        <f t="shared" si="69"/>
        <v>0</v>
      </c>
      <c r="T261" s="186">
        <f t="shared" si="69"/>
        <v>0</v>
      </c>
    </row>
    <row r="262" spans="3:23" ht="14.4" customHeight="1">
      <c r="C262" s="554" t="s">
        <v>269</v>
      </c>
      <c r="D262" s="555"/>
      <c r="E262" s="555"/>
      <c r="F262" s="555"/>
      <c r="G262" s="555"/>
      <c r="H262" s="556"/>
      <c r="I262" s="155">
        <f t="shared" ref="I262:T262" si="70">I238+I249</f>
        <v>0</v>
      </c>
      <c r="J262" s="184">
        <f t="shared" si="70"/>
        <v>0</v>
      </c>
      <c r="K262" s="186">
        <f t="shared" si="70"/>
        <v>0</v>
      </c>
      <c r="L262" s="157">
        <f t="shared" si="70"/>
        <v>0</v>
      </c>
      <c r="M262" s="189">
        <f t="shared" si="70"/>
        <v>0</v>
      </c>
      <c r="N262" s="186">
        <f t="shared" si="70"/>
        <v>0</v>
      </c>
      <c r="O262" s="157">
        <f t="shared" si="70"/>
        <v>0</v>
      </c>
      <c r="P262" s="184">
        <f t="shared" si="70"/>
        <v>0</v>
      </c>
      <c r="Q262" s="186">
        <f t="shared" si="70"/>
        <v>0</v>
      </c>
      <c r="R262" s="157">
        <f t="shared" si="70"/>
        <v>0</v>
      </c>
      <c r="S262" s="189">
        <f t="shared" si="70"/>
        <v>0</v>
      </c>
      <c r="T262" s="186">
        <f t="shared" si="70"/>
        <v>0</v>
      </c>
    </row>
    <row r="263" spans="3:23" ht="14.4" customHeight="1" thickBot="1">
      <c r="C263" s="559" t="s">
        <v>270</v>
      </c>
      <c r="D263" s="560"/>
      <c r="E263" s="560"/>
      <c r="F263" s="560"/>
      <c r="G263" s="560"/>
      <c r="H263" s="561"/>
      <c r="I263" s="156">
        <f t="shared" ref="I263:T263" si="71">I239+I250</f>
        <v>0</v>
      </c>
      <c r="J263" s="187">
        <f t="shared" si="71"/>
        <v>0</v>
      </c>
      <c r="K263" s="188">
        <f t="shared" si="71"/>
        <v>0</v>
      </c>
      <c r="L263" s="158">
        <f t="shared" si="71"/>
        <v>0</v>
      </c>
      <c r="M263" s="190">
        <f t="shared" si="71"/>
        <v>0</v>
      </c>
      <c r="N263" s="188">
        <f t="shared" si="71"/>
        <v>0</v>
      </c>
      <c r="O263" s="158">
        <f t="shared" si="71"/>
        <v>0</v>
      </c>
      <c r="P263" s="187">
        <f t="shared" si="71"/>
        <v>0</v>
      </c>
      <c r="Q263" s="188">
        <f t="shared" si="71"/>
        <v>0</v>
      </c>
      <c r="R263" s="158">
        <f t="shared" si="71"/>
        <v>0</v>
      </c>
      <c r="S263" s="190">
        <f t="shared" si="71"/>
        <v>0</v>
      </c>
      <c r="T263" s="188">
        <f t="shared" si="71"/>
        <v>0</v>
      </c>
    </row>
    <row r="264" spans="3:23" ht="22.8" customHeight="1">
      <c r="I264" s="299" t="str">
        <f t="shared" ref="I264:T264" si="72">IF(I258=I245+I234," ","HIBA")</f>
        <v xml:space="preserve"> </v>
      </c>
      <c r="J264" s="2" t="str">
        <f t="shared" si="72"/>
        <v xml:space="preserve"> </v>
      </c>
      <c r="K264" s="2" t="str">
        <f t="shared" si="72"/>
        <v xml:space="preserve"> </v>
      </c>
      <c r="L264" s="2" t="str">
        <f t="shared" si="72"/>
        <v xml:space="preserve"> </v>
      </c>
      <c r="M264" s="2" t="str">
        <f t="shared" si="72"/>
        <v xml:space="preserve"> </v>
      </c>
      <c r="N264" s="2" t="str">
        <f t="shared" si="72"/>
        <v xml:space="preserve"> </v>
      </c>
      <c r="O264" s="2" t="str">
        <f t="shared" si="72"/>
        <v xml:space="preserve"> </v>
      </c>
      <c r="P264" s="2" t="str">
        <f t="shared" si="72"/>
        <v xml:space="preserve"> </v>
      </c>
      <c r="Q264" s="2" t="str">
        <f t="shared" si="72"/>
        <v xml:space="preserve"> </v>
      </c>
      <c r="R264" s="3" t="str">
        <f t="shared" si="72"/>
        <v xml:space="preserve"> </v>
      </c>
      <c r="S264" s="3" t="str">
        <f t="shared" si="72"/>
        <v xml:space="preserve"> </v>
      </c>
      <c r="T264" s="2" t="str">
        <f t="shared" si="72"/>
        <v xml:space="preserve"> </v>
      </c>
    </row>
  </sheetData>
  <sheetProtection password="C73E" sheet="1" objects="1" scenarios="1"/>
  <mergeCells count="332">
    <mergeCell ref="C99:H99"/>
    <mergeCell ref="C100:H100"/>
    <mergeCell ref="C101:H101"/>
    <mergeCell ref="C102:H102"/>
    <mergeCell ref="C103:H103"/>
    <mergeCell ref="C104:H104"/>
    <mergeCell ref="C167:H170"/>
    <mergeCell ref="I167:K167"/>
    <mergeCell ref="L167:N167"/>
    <mergeCell ref="C126:H126"/>
    <mergeCell ref="C128:H131"/>
    <mergeCell ref="I128:K128"/>
    <mergeCell ref="L128:N128"/>
    <mergeCell ref="C135:H135"/>
    <mergeCell ref="C136:H136"/>
    <mergeCell ref="C153:T153"/>
    <mergeCell ref="C156:H159"/>
    <mergeCell ref="I156:K156"/>
    <mergeCell ref="L156:N156"/>
    <mergeCell ref="O156:Q156"/>
    <mergeCell ref="R156:T156"/>
    <mergeCell ref="I157:J157"/>
    <mergeCell ref="L157:M157"/>
    <mergeCell ref="O157:P157"/>
    <mergeCell ref="C95:H98"/>
    <mergeCell ref="I95:K95"/>
    <mergeCell ref="L95:N95"/>
    <mergeCell ref="O95:Q95"/>
    <mergeCell ref="R95:T95"/>
    <mergeCell ref="I96:J96"/>
    <mergeCell ref="L96:M96"/>
    <mergeCell ref="O96:P96"/>
    <mergeCell ref="R96:S96"/>
    <mergeCell ref="C262:H262"/>
    <mergeCell ref="C263:H263"/>
    <mergeCell ref="C79:H79"/>
    <mergeCell ref="C145:H145"/>
    <mergeCell ref="C146:H146"/>
    <mergeCell ref="C147:H147"/>
    <mergeCell ref="C148:H148"/>
    <mergeCell ref="C149:H149"/>
    <mergeCell ref="C217:H217"/>
    <mergeCell ref="C218:H218"/>
    <mergeCell ref="C219:H219"/>
    <mergeCell ref="C220:H220"/>
    <mergeCell ref="C221:H221"/>
    <mergeCell ref="C226:T226"/>
    <mergeCell ref="C89:H89"/>
    <mergeCell ref="C90:H90"/>
    <mergeCell ref="R106:T106"/>
    <mergeCell ref="I107:J107"/>
    <mergeCell ref="L107:M107"/>
    <mergeCell ref="C84:H87"/>
    <mergeCell ref="I84:K84"/>
    <mergeCell ref="L84:N84"/>
    <mergeCell ref="O84:Q84"/>
    <mergeCell ref="C93:H93"/>
    <mergeCell ref="R14:T14"/>
    <mergeCell ref="C19:H19"/>
    <mergeCell ref="R36:T36"/>
    <mergeCell ref="I37:J37"/>
    <mergeCell ref="W156:Y156"/>
    <mergeCell ref="W230:Y230"/>
    <mergeCell ref="C259:H259"/>
    <mergeCell ref="C260:H260"/>
    <mergeCell ref="C261:H261"/>
    <mergeCell ref="L36:N36"/>
    <mergeCell ref="O36:Q36"/>
    <mergeCell ref="C91:H91"/>
    <mergeCell ref="C92:H92"/>
    <mergeCell ref="L71:M71"/>
    <mergeCell ref="I70:K70"/>
    <mergeCell ref="I71:J71"/>
    <mergeCell ref="C67:H67"/>
    <mergeCell ref="C88:H88"/>
    <mergeCell ref="C76:H76"/>
    <mergeCell ref="C77:H77"/>
    <mergeCell ref="C78:H78"/>
    <mergeCell ref="C70:H73"/>
    <mergeCell ref="C74:H74"/>
    <mergeCell ref="C81:T81"/>
    <mergeCell ref="F7:Q7"/>
    <mergeCell ref="R7:T7"/>
    <mergeCell ref="C8:T8"/>
    <mergeCell ref="O14:Q14"/>
    <mergeCell ref="O15:P15"/>
    <mergeCell ref="L47:N47"/>
    <mergeCell ref="C21:H21"/>
    <mergeCell ref="C22:H22"/>
    <mergeCell ref="O107:P107"/>
    <mergeCell ref="R107:S107"/>
    <mergeCell ref="C13:T13"/>
    <mergeCell ref="C82:T82"/>
    <mergeCell ref="C75:H75"/>
    <mergeCell ref="I58:K58"/>
    <mergeCell ref="I59:J59"/>
    <mergeCell ref="O59:P59"/>
    <mergeCell ref="L58:N58"/>
    <mergeCell ref="C52:H52"/>
    <mergeCell ref="C56:H56"/>
    <mergeCell ref="C58:H61"/>
    <mergeCell ref="C53:H53"/>
    <mergeCell ref="C54:H54"/>
    <mergeCell ref="C55:H55"/>
    <mergeCell ref="O71:P71"/>
    <mergeCell ref="C9:T9"/>
    <mergeCell ref="I14:K14"/>
    <mergeCell ref="I15:J15"/>
    <mergeCell ref="I47:K47"/>
    <mergeCell ref="I48:J48"/>
    <mergeCell ref="C10:T10"/>
    <mergeCell ref="R47:T47"/>
    <mergeCell ref="O47:Q47"/>
    <mergeCell ref="L15:M15"/>
    <mergeCell ref="L14:N14"/>
    <mergeCell ref="L48:M48"/>
    <mergeCell ref="R15:S15"/>
    <mergeCell ref="C14:H17"/>
    <mergeCell ref="R37:S37"/>
    <mergeCell ref="C23:H23"/>
    <mergeCell ref="C18:H18"/>
    <mergeCell ref="C20:H20"/>
    <mergeCell ref="C12:T12"/>
    <mergeCell ref="C36:H39"/>
    <mergeCell ref="I36:K36"/>
    <mergeCell ref="L37:M37"/>
    <mergeCell ref="O37:P37"/>
    <mergeCell ref="C40:H40"/>
    <mergeCell ref="C41:H41"/>
    <mergeCell ref="R71:S71"/>
    <mergeCell ref="L70:N70"/>
    <mergeCell ref="O70:Q70"/>
    <mergeCell ref="R70:T70"/>
    <mergeCell ref="R84:T84"/>
    <mergeCell ref="I85:J85"/>
    <mergeCell ref="L85:M85"/>
    <mergeCell ref="O85:P85"/>
    <mergeCell ref="R85:S85"/>
    <mergeCell ref="C42:H42"/>
    <mergeCell ref="C43:H43"/>
    <mergeCell ref="C44:H44"/>
    <mergeCell ref="R59:S59"/>
    <mergeCell ref="R58:T58"/>
    <mergeCell ref="C64:H64"/>
    <mergeCell ref="C65:H65"/>
    <mergeCell ref="C66:H66"/>
    <mergeCell ref="C63:H63"/>
    <mergeCell ref="C51:H51"/>
    <mergeCell ref="C62:H62"/>
    <mergeCell ref="O48:P48"/>
    <mergeCell ref="C47:H50"/>
    <mergeCell ref="O58:Q58"/>
    <mergeCell ref="L59:M59"/>
    <mergeCell ref="C45:H45"/>
    <mergeCell ref="R48:S48"/>
    <mergeCell ref="C106:H109"/>
    <mergeCell ref="I106:K106"/>
    <mergeCell ref="L106:N106"/>
    <mergeCell ref="O106:Q106"/>
    <mergeCell ref="C115:H115"/>
    <mergeCell ref="C117:H120"/>
    <mergeCell ref="I117:K117"/>
    <mergeCell ref="L117:N117"/>
    <mergeCell ref="O117:Q117"/>
    <mergeCell ref="C110:H110"/>
    <mergeCell ref="C111:H111"/>
    <mergeCell ref="C112:H112"/>
    <mergeCell ref="C113:H113"/>
    <mergeCell ref="C114:H114"/>
    <mergeCell ref="C121:H121"/>
    <mergeCell ref="C122:H122"/>
    <mergeCell ref="C123:H123"/>
    <mergeCell ref="C124:H124"/>
    <mergeCell ref="C125:H125"/>
    <mergeCell ref="C132:H132"/>
    <mergeCell ref="C133:H133"/>
    <mergeCell ref="C134:H134"/>
    <mergeCell ref="R117:T117"/>
    <mergeCell ref="I118:J118"/>
    <mergeCell ref="L118:M118"/>
    <mergeCell ref="O118:P118"/>
    <mergeCell ref="R118:S118"/>
    <mergeCell ref="R128:T128"/>
    <mergeCell ref="I129:J129"/>
    <mergeCell ref="L129:M129"/>
    <mergeCell ref="O129:P129"/>
    <mergeCell ref="R129:S129"/>
    <mergeCell ref="O128:Q128"/>
    <mergeCell ref="C144:H144"/>
    <mergeCell ref="R140:T140"/>
    <mergeCell ref="I141:J141"/>
    <mergeCell ref="L141:M141"/>
    <mergeCell ref="O141:P141"/>
    <mergeCell ref="R141:S141"/>
    <mergeCell ref="C137:H137"/>
    <mergeCell ref="C140:H143"/>
    <mergeCell ref="I140:K140"/>
    <mergeCell ref="L140:N140"/>
    <mergeCell ref="O140:Q140"/>
    <mergeCell ref="R157:S157"/>
    <mergeCell ref="C165:H165"/>
    <mergeCell ref="C178:H181"/>
    <mergeCell ref="I178:K178"/>
    <mergeCell ref="L178:N178"/>
    <mergeCell ref="O178:Q178"/>
    <mergeCell ref="C160:H160"/>
    <mergeCell ref="C161:H161"/>
    <mergeCell ref="C162:H162"/>
    <mergeCell ref="C163:H163"/>
    <mergeCell ref="C164:H164"/>
    <mergeCell ref="O167:Q167"/>
    <mergeCell ref="C175:H175"/>
    <mergeCell ref="C176:H176"/>
    <mergeCell ref="R167:T167"/>
    <mergeCell ref="I168:J168"/>
    <mergeCell ref="L168:M168"/>
    <mergeCell ref="O168:P168"/>
    <mergeCell ref="R168:S168"/>
    <mergeCell ref="C171:H171"/>
    <mergeCell ref="C172:H172"/>
    <mergeCell ref="C173:H173"/>
    <mergeCell ref="C174:H174"/>
    <mergeCell ref="C182:H182"/>
    <mergeCell ref="C183:H183"/>
    <mergeCell ref="C184:H184"/>
    <mergeCell ref="C185:H185"/>
    <mergeCell ref="C186:H186"/>
    <mergeCell ref="R178:T178"/>
    <mergeCell ref="I179:J179"/>
    <mergeCell ref="L179:M179"/>
    <mergeCell ref="O179:P179"/>
    <mergeCell ref="R179:S179"/>
    <mergeCell ref="R189:T189"/>
    <mergeCell ref="I190:J190"/>
    <mergeCell ref="L190:M190"/>
    <mergeCell ref="O190:P190"/>
    <mergeCell ref="R190:S190"/>
    <mergeCell ref="C187:H187"/>
    <mergeCell ref="C189:H192"/>
    <mergeCell ref="I189:K189"/>
    <mergeCell ref="L189:N189"/>
    <mergeCell ref="O189:Q189"/>
    <mergeCell ref="C198:H198"/>
    <mergeCell ref="C200:H203"/>
    <mergeCell ref="I200:K200"/>
    <mergeCell ref="L200:N200"/>
    <mergeCell ref="O200:Q200"/>
    <mergeCell ref="C193:H193"/>
    <mergeCell ref="C194:H194"/>
    <mergeCell ref="C195:H195"/>
    <mergeCell ref="C196:H196"/>
    <mergeCell ref="C197:H197"/>
    <mergeCell ref="W14:Y14"/>
    <mergeCell ref="W84:Y84"/>
    <mergeCell ref="C216:H216"/>
    <mergeCell ref="C154:T154"/>
    <mergeCell ref="R212:T212"/>
    <mergeCell ref="I213:J213"/>
    <mergeCell ref="L213:M213"/>
    <mergeCell ref="O213:P213"/>
    <mergeCell ref="R213:S213"/>
    <mergeCell ref="C209:H209"/>
    <mergeCell ref="C212:H215"/>
    <mergeCell ref="I212:K212"/>
    <mergeCell ref="L212:N212"/>
    <mergeCell ref="O212:Q212"/>
    <mergeCell ref="C204:H204"/>
    <mergeCell ref="C205:H205"/>
    <mergeCell ref="C206:H206"/>
    <mergeCell ref="C207:H207"/>
    <mergeCell ref="C208:H208"/>
    <mergeCell ref="R200:T200"/>
    <mergeCell ref="I201:J201"/>
    <mergeCell ref="L201:M201"/>
    <mergeCell ref="O201:P201"/>
    <mergeCell ref="R201:S201"/>
    <mergeCell ref="C249:H249"/>
    <mergeCell ref="C250:H250"/>
    <mergeCell ref="C246:H246"/>
    <mergeCell ref="C245:H245"/>
    <mergeCell ref="O230:Q230"/>
    <mergeCell ref="R230:T230"/>
    <mergeCell ref="O231:P231"/>
    <mergeCell ref="R231:S231"/>
    <mergeCell ref="C234:H234"/>
    <mergeCell ref="C236:H236"/>
    <mergeCell ref="C237:H237"/>
    <mergeCell ref="C230:H233"/>
    <mergeCell ref="I230:K230"/>
    <mergeCell ref="L230:N230"/>
    <mergeCell ref="I231:J231"/>
    <mergeCell ref="L231:M231"/>
    <mergeCell ref="C239:H239"/>
    <mergeCell ref="C241:H244"/>
    <mergeCell ref="I241:K241"/>
    <mergeCell ref="L241:N241"/>
    <mergeCell ref="O241:Q241"/>
    <mergeCell ref="C238:H238"/>
    <mergeCell ref="C235:H235"/>
    <mergeCell ref="O25:Q25"/>
    <mergeCell ref="R25:T25"/>
    <mergeCell ref="I26:J26"/>
    <mergeCell ref="L26:M26"/>
    <mergeCell ref="O26:P26"/>
    <mergeCell ref="R26:S26"/>
    <mergeCell ref="C258:H258"/>
    <mergeCell ref="C227:T227"/>
    <mergeCell ref="C254:H257"/>
    <mergeCell ref="I254:K254"/>
    <mergeCell ref="L254:N254"/>
    <mergeCell ref="O254:Q254"/>
    <mergeCell ref="R254:T254"/>
    <mergeCell ref="I255:J255"/>
    <mergeCell ref="L255:M255"/>
    <mergeCell ref="O255:P255"/>
    <mergeCell ref="R255:S255"/>
    <mergeCell ref="R241:T241"/>
    <mergeCell ref="I242:J242"/>
    <mergeCell ref="L242:M242"/>
    <mergeCell ref="O242:P242"/>
    <mergeCell ref="R242:S242"/>
    <mergeCell ref="C247:H247"/>
    <mergeCell ref="C248:H248"/>
    <mergeCell ref="C29:H29"/>
    <mergeCell ref="C30:H30"/>
    <mergeCell ref="C31:H31"/>
    <mergeCell ref="C32:H32"/>
    <mergeCell ref="C33:H33"/>
    <mergeCell ref="C34:H34"/>
    <mergeCell ref="C25:H28"/>
    <mergeCell ref="I25:K25"/>
    <mergeCell ref="L25:N25"/>
  </mergeCells>
  <pageMargins left="1.85" right="0.22" top="0.36" bottom="0.16" header="0.16" footer="0.16"/>
  <pageSetup paperSize="9" scale="50" orientation="landscape" r:id="rId1"/>
  <rowBreaks count="3" manualBreakCount="3">
    <brk id="79" max="16383" man="1"/>
    <brk id="151" min="2" max="19" man="1"/>
    <brk id="221" min="2" max="1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9"/>
  <sheetViews>
    <sheetView topLeftCell="C7" zoomScale="80" zoomScaleNormal="80" workbookViewId="0">
      <selection activeCell="I30" sqref="I30"/>
    </sheetView>
  </sheetViews>
  <sheetFormatPr defaultColWidth="9.109375" defaultRowHeight="13.2"/>
  <cols>
    <col min="1" max="1" width="1.44140625" style="2" hidden="1" customWidth="1"/>
    <col min="2" max="2" width="0.109375" style="2" hidden="1" customWidth="1"/>
    <col min="3" max="3" width="4.33203125" style="2" customWidth="1"/>
    <col min="4" max="7" width="9.109375" style="2"/>
    <col min="8" max="8" width="14.5546875" style="2" customWidth="1"/>
    <col min="9" max="9" width="10.6640625" style="89" customWidth="1"/>
    <col min="10" max="11" width="12.6640625" style="2" customWidth="1"/>
    <col min="12" max="12" width="9.6640625" style="2" customWidth="1"/>
    <col min="13" max="13" width="12" style="2" customWidth="1"/>
    <col min="14" max="14" width="14.33203125" style="2" customWidth="1"/>
    <col min="15" max="15" width="12.33203125" style="2" customWidth="1"/>
    <col min="16" max="17" width="12.88671875" style="2" customWidth="1"/>
    <col min="18" max="18" width="12.6640625" style="3" customWidth="1"/>
    <col min="19" max="19" width="11" style="3" customWidth="1"/>
    <col min="20" max="21" width="11.33203125" style="2" customWidth="1"/>
    <col min="22" max="16384" width="9.109375" style="2"/>
  </cols>
  <sheetData>
    <row r="1" spans="3:21" hidden="1"/>
    <row r="2" spans="3:21" hidden="1"/>
    <row r="3" spans="3:21" hidden="1"/>
    <row r="4" spans="3:21" hidden="1"/>
    <row r="5" spans="3:21" hidden="1"/>
    <row r="6" spans="3:21" hidden="1"/>
    <row r="7" spans="3:21" ht="33" customHeight="1">
      <c r="C7" s="35"/>
      <c r="D7" s="35"/>
      <c r="F7" s="546" t="s">
        <v>275</v>
      </c>
      <c r="G7" s="546"/>
      <c r="H7" s="546"/>
      <c r="I7" s="546"/>
      <c r="J7" s="546"/>
      <c r="K7" s="546"/>
      <c r="L7" s="546"/>
      <c r="M7" s="546"/>
      <c r="N7" s="546"/>
      <c r="O7" s="546"/>
      <c r="P7" s="546"/>
      <c r="Q7" s="546"/>
      <c r="R7" s="546"/>
      <c r="S7" s="592"/>
      <c r="T7" s="592"/>
      <c r="U7" s="22"/>
    </row>
    <row r="8" spans="3:21" ht="24" customHeight="1">
      <c r="C8" s="593" t="s">
        <v>30</v>
      </c>
      <c r="D8" s="593"/>
      <c r="E8" s="593"/>
      <c r="F8" s="593"/>
      <c r="G8" s="593"/>
      <c r="H8" s="593"/>
      <c r="I8" s="593"/>
      <c r="J8" s="593"/>
      <c r="K8" s="593"/>
      <c r="L8" s="593"/>
      <c r="M8" s="593"/>
      <c r="N8" s="593"/>
      <c r="O8" s="593"/>
      <c r="P8" s="593"/>
      <c r="Q8" s="593"/>
      <c r="R8" s="593"/>
      <c r="S8" s="593"/>
      <c r="T8" s="593"/>
    </row>
    <row r="9" spans="3:21" s="228" customFormat="1" ht="20.25" customHeight="1">
      <c r="C9" s="594" t="s">
        <v>205</v>
      </c>
      <c r="D9" s="594"/>
      <c r="E9" s="594"/>
      <c r="F9" s="594"/>
      <c r="G9" s="594"/>
      <c r="H9" s="594"/>
      <c r="I9" s="594"/>
      <c r="J9" s="594"/>
      <c r="K9" s="594"/>
      <c r="L9" s="594"/>
      <c r="M9" s="594"/>
      <c r="N9" s="594"/>
      <c r="O9" s="594"/>
      <c r="P9" s="594"/>
      <c r="Q9" s="594"/>
      <c r="R9" s="594"/>
      <c r="S9" s="594"/>
      <c r="T9" s="594"/>
    </row>
    <row r="10" spans="3:21" ht="17.25" customHeight="1">
      <c r="C10" s="595" t="s">
        <v>116</v>
      </c>
      <c r="D10" s="595"/>
      <c r="E10" s="595"/>
      <c r="F10" s="595"/>
      <c r="G10" s="595"/>
      <c r="H10" s="595"/>
      <c r="I10" s="595"/>
      <c r="J10" s="595"/>
      <c r="K10" s="595"/>
      <c r="L10" s="595"/>
      <c r="M10" s="595"/>
      <c r="N10" s="595"/>
      <c r="O10" s="595"/>
      <c r="P10" s="595"/>
      <c r="Q10" s="595"/>
      <c r="R10" s="595"/>
      <c r="S10" s="595"/>
      <c r="T10" s="595"/>
    </row>
    <row r="11" spans="3:21" ht="17.25" customHeight="1">
      <c r="C11" s="229"/>
      <c r="D11" s="229"/>
      <c r="E11" s="229"/>
      <c r="F11" s="229"/>
      <c r="G11" s="229"/>
      <c r="H11" s="229"/>
      <c r="I11" s="229"/>
      <c r="J11" s="229"/>
      <c r="K11" s="229"/>
      <c r="L11" s="229"/>
      <c r="M11" s="229"/>
      <c r="N11" s="229"/>
      <c r="O11" s="229"/>
      <c r="P11" s="229"/>
      <c r="Q11" s="229"/>
      <c r="R11" s="229"/>
      <c r="S11" s="229"/>
      <c r="T11" s="229"/>
    </row>
    <row r="12" spans="3:21" ht="18" customHeight="1">
      <c r="C12" s="229"/>
      <c r="D12" s="229"/>
      <c r="E12" s="229"/>
      <c r="F12" s="229"/>
      <c r="G12" s="229"/>
      <c r="H12" s="229"/>
      <c r="I12" s="229"/>
      <c r="J12" s="229"/>
      <c r="K12" s="229"/>
      <c r="L12" s="229"/>
      <c r="M12" s="229"/>
      <c r="N12" s="229"/>
      <c r="O12" s="229"/>
      <c r="P12" s="229"/>
      <c r="Q12" s="229"/>
      <c r="R12" s="229"/>
      <c r="S12" s="229"/>
      <c r="T12" s="229"/>
    </row>
    <row r="13" spans="3:21" ht="15.6">
      <c r="C13" s="202"/>
      <c r="D13" s="202"/>
      <c r="E13" s="202"/>
      <c r="F13" s="202"/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2"/>
    </row>
    <row r="14" spans="3:21" ht="14.25" customHeight="1" thickBot="1"/>
    <row r="15" spans="3:21" ht="24" customHeight="1" thickBot="1">
      <c r="C15" s="566" t="s">
        <v>12</v>
      </c>
      <c r="D15" s="580" t="s">
        <v>206</v>
      </c>
      <c r="E15" s="581"/>
      <c r="F15" s="581"/>
      <c r="G15" s="581"/>
      <c r="H15" s="581"/>
      <c r="I15" s="521" t="s">
        <v>16</v>
      </c>
      <c r="J15" s="522"/>
      <c r="K15" s="523"/>
      <c r="L15" s="521" t="s">
        <v>33</v>
      </c>
      <c r="M15" s="522"/>
      <c r="N15" s="523"/>
      <c r="O15" s="521" t="s">
        <v>11</v>
      </c>
      <c r="P15" s="522"/>
      <c r="Q15" s="523"/>
      <c r="R15" s="522" t="s">
        <v>77</v>
      </c>
      <c r="S15" s="522"/>
      <c r="T15" s="523"/>
    </row>
    <row r="16" spans="3:21" ht="13.2" customHeight="1">
      <c r="C16" s="567"/>
      <c r="D16" s="583"/>
      <c r="E16" s="584"/>
      <c r="F16" s="584"/>
      <c r="G16" s="584"/>
      <c r="H16" s="584"/>
      <c r="I16" s="524" t="s">
        <v>6</v>
      </c>
      <c r="J16" s="525"/>
      <c r="K16" s="40" t="s">
        <v>1</v>
      </c>
      <c r="L16" s="524" t="s">
        <v>6</v>
      </c>
      <c r="M16" s="525"/>
      <c r="N16" s="40" t="s">
        <v>1</v>
      </c>
      <c r="O16" s="524" t="s">
        <v>6</v>
      </c>
      <c r="P16" s="525"/>
      <c r="Q16" s="40" t="s">
        <v>1</v>
      </c>
      <c r="R16" s="535" t="s">
        <v>6</v>
      </c>
      <c r="S16" s="525"/>
      <c r="T16" s="40" t="s">
        <v>1</v>
      </c>
    </row>
    <row r="17" spans="1:24" ht="13.2" customHeight="1">
      <c r="C17" s="567"/>
      <c r="D17" s="583"/>
      <c r="E17" s="584"/>
      <c r="F17" s="584"/>
      <c r="G17" s="584"/>
      <c r="H17" s="584"/>
      <c r="I17" s="24" t="s">
        <v>4</v>
      </c>
      <c r="J17" s="39" t="s">
        <v>5</v>
      </c>
      <c r="K17" s="37" t="s">
        <v>7</v>
      </c>
      <c r="L17" s="24" t="s">
        <v>4</v>
      </c>
      <c r="M17" s="39" t="s">
        <v>5</v>
      </c>
      <c r="N17" s="37" t="s">
        <v>7</v>
      </c>
      <c r="O17" s="24" t="s">
        <v>4</v>
      </c>
      <c r="P17" s="39" t="s">
        <v>5</v>
      </c>
      <c r="Q17" s="37" t="s">
        <v>7</v>
      </c>
      <c r="R17" s="230" t="s">
        <v>4</v>
      </c>
      <c r="S17" s="39" t="s">
        <v>5</v>
      </c>
      <c r="T17" s="37" t="s">
        <v>7</v>
      </c>
    </row>
    <row r="18" spans="1:24" ht="13.8" customHeight="1" thickBot="1">
      <c r="C18" s="567"/>
      <c r="D18" s="583"/>
      <c r="E18" s="584"/>
      <c r="F18" s="584"/>
      <c r="G18" s="584"/>
      <c r="H18" s="584"/>
      <c r="I18" s="25" t="s">
        <v>2</v>
      </c>
      <c r="J18" s="38" t="s">
        <v>3</v>
      </c>
      <c r="K18" s="23" t="s">
        <v>3</v>
      </c>
      <c r="L18" s="25" t="s">
        <v>2</v>
      </c>
      <c r="M18" s="38" t="s">
        <v>3</v>
      </c>
      <c r="N18" s="23" t="s">
        <v>3</v>
      </c>
      <c r="O18" s="25" t="s">
        <v>2</v>
      </c>
      <c r="P18" s="38" t="s">
        <v>3</v>
      </c>
      <c r="Q18" s="23" t="s">
        <v>3</v>
      </c>
      <c r="R18" s="231" t="s">
        <v>2</v>
      </c>
      <c r="S18" s="38" t="s">
        <v>3</v>
      </c>
      <c r="T18" s="23" t="s">
        <v>3</v>
      </c>
    </row>
    <row r="19" spans="1:24" s="12" customFormat="1" ht="30" customHeight="1" thickBot="1">
      <c r="A19" s="232"/>
      <c r="B19" s="14"/>
      <c r="C19" s="596"/>
      <c r="D19" s="586" t="s">
        <v>207</v>
      </c>
      <c r="E19" s="587"/>
      <c r="F19" s="587"/>
      <c r="G19" s="587"/>
      <c r="H19" s="591"/>
      <c r="I19" s="233">
        <v>0</v>
      </c>
      <c r="J19" s="234">
        <v>0</v>
      </c>
      <c r="K19" s="235">
        <v>0</v>
      </c>
      <c r="L19" s="233">
        <v>0</v>
      </c>
      <c r="M19" s="234">
        <v>0</v>
      </c>
      <c r="N19" s="235">
        <v>0</v>
      </c>
      <c r="O19" s="233">
        <v>0</v>
      </c>
      <c r="P19" s="234">
        <v>0</v>
      </c>
      <c r="Q19" s="235">
        <v>0</v>
      </c>
      <c r="R19" s="236">
        <v>0</v>
      </c>
      <c r="S19" s="234">
        <v>0</v>
      </c>
      <c r="T19" s="235">
        <v>0</v>
      </c>
      <c r="U19" s="138">
        <f>I19+L19+O19+R19</f>
        <v>0</v>
      </c>
      <c r="V19" s="77" t="str">
        <f>IF((U19='Havi CSOK-AVT-OTK'!K39),"","HIBA")</f>
        <v/>
      </c>
      <c r="W19" s="85">
        <f>J19+M19+P19+S19</f>
        <v>0</v>
      </c>
      <c r="X19" s="77" t="str">
        <f>IF((W19='Havi CSOK-AVT-OTK'!K40),"","HIBA")</f>
        <v/>
      </c>
    </row>
    <row r="20" spans="1:24" ht="30" customHeight="1" thickBot="1">
      <c r="A20" s="237"/>
      <c r="B20" s="3"/>
      <c r="C20" s="596"/>
      <c r="D20" s="575" t="s">
        <v>208</v>
      </c>
      <c r="E20" s="576"/>
      <c r="F20" s="576"/>
      <c r="G20" s="576"/>
      <c r="H20" s="577"/>
      <c r="I20" s="238">
        <v>0</v>
      </c>
      <c r="J20" s="239">
        <v>0</v>
      </c>
      <c r="K20" s="240">
        <v>0</v>
      </c>
      <c r="L20" s="238">
        <v>0</v>
      </c>
      <c r="M20" s="239">
        <v>0</v>
      </c>
      <c r="N20" s="240">
        <v>0</v>
      </c>
      <c r="O20" s="238">
        <v>0</v>
      </c>
      <c r="P20" s="239">
        <v>0</v>
      </c>
      <c r="Q20" s="240">
        <v>0</v>
      </c>
      <c r="R20" s="241">
        <v>0</v>
      </c>
      <c r="S20" s="239">
        <v>0</v>
      </c>
      <c r="T20" s="240">
        <v>0</v>
      </c>
      <c r="U20" s="138">
        <f>I20+L20+O20+R20</f>
        <v>0</v>
      </c>
      <c r="V20" s="77" t="str">
        <f>IF((U20='Havi CSOK-AVT-OTK'!L39),"","HIBA")</f>
        <v/>
      </c>
      <c r="W20" s="85">
        <f>J20+M20+P20+S20</f>
        <v>0</v>
      </c>
      <c r="X20" s="77" t="str">
        <f>IF((W20='Havi CSOK-AVT-OTK'!L40),"","HIBA")</f>
        <v/>
      </c>
    </row>
    <row r="21" spans="1:24" ht="39.9" customHeight="1" thickBot="1">
      <c r="A21" s="242"/>
      <c r="B21" s="243"/>
      <c r="C21" s="568"/>
      <c r="D21" s="578" t="s">
        <v>209</v>
      </c>
      <c r="E21" s="579"/>
      <c r="F21" s="579"/>
      <c r="G21" s="579"/>
      <c r="H21" s="579"/>
      <c r="I21" s="279">
        <f>I19+I20</f>
        <v>0</v>
      </c>
      <c r="J21" s="280">
        <f>J19+J20</f>
        <v>0</v>
      </c>
      <c r="K21" s="281">
        <f t="shared" ref="K21:T21" si="0">K19+K20</f>
        <v>0</v>
      </c>
      <c r="L21" s="279">
        <f>L19+L20</f>
        <v>0</v>
      </c>
      <c r="M21" s="280">
        <f>M19+M20</f>
        <v>0</v>
      </c>
      <c r="N21" s="281">
        <f t="shared" si="0"/>
        <v>0</v>
      </c>
      <c r="O21" s="279">
        <f>O19+O20</f>
        <v>0</v>
      </c>
      <c r="P21" s="280">
        <f>P19+P20</f>
        <v>0</v>
      </c>
      <c r="Q21" s="281">
        <f t="shared" si="0"/>
        <v>0</v>
      </c>
      <c r="R21" s="282">
        <f>R19+R20</f>
        <v>0</v>
      </c>
      <c r="S21" s="280">
        <f t="shared" si="0"/>
        <v>0</v>
      </c>
      <c r="T21" s="281">
        <f t="shared" si="0"/>
        <v>0</v>
      </c>
      <c r="U21" s="138"/>
      <c r="V21" s="139"/>
      <c r="W21" s="85"/>
      <c r="X21" s="139"/>
    </row>
    <row r="22" spans="1:24" ht="39.9" customHeight="1">
      <c r="A22" s="3"/>
      <c r="B22" s="3"/>
      <c r="C22" s="21"/>
      <c r="D22" s="244"/>
      <c r="E22" s="244"/>
      <c r="F22" s="244"/>
      <c r="G22" s="244"/>
      <c r="H22" s="244"/>
      <c r="I22" s="245"/>
      <c r="J22" s="246"/>
      <c r="K22" s="246"/>
      <c r="L22" s="245"/>
      <c r="M22" s="246"/>
      <c r="N22" s="246"/>
      <c r="O22" s="245"/>
      <c r="P22" s="246"/>
      <c r="Q22" s="246"/>
      <c r="R22" s="245"/>
      <c r="S22" s="246"/>
      <c r="T22" s="246"/>
      <c r="U22" s="138"/>
      <c r="V22" s="139"/>
    </row>
    <row r="23" spans="1:24" ht="13.8" thickBot="1">
      <c r="C23" s="21"/>
    </row>
    <row r="24" spans="1:24" ht="24" customHeight="1" thickBot="1">
      <c r="A24" s="247"/>
      <c r="B24" s="248"/>
      <c r="C24" s="566" t="s">
        <v>13</v>
      </c>
      <c r="D24" s="580" t="s">
        <v>276</v>
      </c>
      <c r="E24" s="581"/>
      <c r="F24" s="581"/>
      <c r="G24" s="581"/>
      <c r="H24" s="582"/>
      <c r="I24" s="521" t="s">
        <v>16</v>
      </c>
      <c r="J24" s="522"/>
      <c r="K24" s="523"/>
      <c r="L24" s="521" t="s">
        <v>33</v>
      </c>
      <c r="M24" s="522"/>
      <c r="N24" s="523"/>
      <c r="O24" s="521" t="s">
        <v>11</v>
      </c>
      <c r="P24" s="522"/>
      <c r="Q24" s="523"/>
      <c r="R24" s="522" t="s">
        <v>77</v>
      </c>
      <c r="S24" s="522"/>
      <c r="T24" s="523"/>
    </row>
    <row r="25" spans="1:24">
      <c r="A25" s="237"/>
      <c r="B25" s="3"/>
      <c r="C25" s="567"/>
      <c r="D25" s="583"/>
      <c r="E25" s="584"/>
      <c r="F25" s="584"/>
      <c r="G25" s="584"/>
      <c r="H25" s="585"/>
      <c r="I25" s="524" t="s">
        <v>6</v>
      </c>
      <c r="J25" s="525"/>
      <c r="K25" s="40" t="s">
        <v>1</v>
      </c>
      <c r="L25" s="524" t="s">
        <v>6</v>
      </c>
      <c r="M25" s="525"/>
      <c r="N25" s="40" t="s">
        <v>1</v>
      </c>
      <c r="O25" s="524" t="s">
        <v>6</v>
      </c>
      <c r="P25" s="525"/>
      <c r="Q25" s="40" t="s">
        <v>1</v>
      </c>
      <c r="R25" s="535" t="s">
        <v>6</v>
      </c>
      <c r="S25" s="525"/>
      <c r="T25" s="40" t="s">
        <v>1</v>
      </c>
    </row>
    <row r="26" spans="1:24">
      <c r="A26" s="237"/>
      <c r="B26" s="3"/>
      <c r="C26" s="567"/>
      <c r="D26" s="583"/>
      <c r="E26" s="584"/>
      <c r="F26" s="584"/>
      <c r="G26" s="584"/>
      <c r="H26" s="585"/>
      <c r="I26" s="24" t="s">
        <v>4</v>
      </c>
      <c r="J26" s="39" t="s">
        <v>5</v>
      </c>
      <c r="K26" s="37" t="s">
        <v>7</v>
      </c>
      <c r="L26" s="24" t="s">
        <v>4</v>
      </c>
      <c r="M26" s="39" t="s">
        <v>5</v>
      </c>
      <c r="N26" s="37" t="s">
        <v>7</v>
      </c>
      <c r="O26" s="24" t="s">
        <v>4</v>
      </c>
      <c r="P26" s="39" t="s">
        <v>5</v>
      </c>
      <c r="Q26" s="37" t="s">
        <v>7</v>
      </c>
      <c r="R26" s="230" t="s">
        <v>4</v>
      </c>
      <c r="S26" s="39" t="s">
        <v>5</v>
      </c>
      <c r="T26" s="37" t="s">
        <v>7</v>
      </c>
    </row>
    <row r="27" spans="1:24" ht="13.8" thickBot="1">
      <c r="A27" s="237"/>
      <c r="B27" s="3"/>
      <c r="C27" s="567"/>
      <c r="D27" s="583"/>
      <c r="E27" s="584"/>
      <c r="F27" s="584"/>
      <c r="G27" s="584"/>
      <c r="H27" s="585"/>
      <c r="I27" s="25" t="s">
        <v>2</v>
      </c>
      <c r="J27" s="38" t="s">
        <v>3</v>
      </c>
      <c r="K27" s="23" t="s">
        <v>3</v>
      </c>
      <c r="L27" s="25" t="s">
        <v>2</v>
      </c>
      <c r="M27" s="38" t="s">
        <v>3</v>
      </c>
      <c r="N27" s="23" t="s">
        <v>3</v>
      </c>
      <c r="O27" s="25" t="s">
        <v>2</v>
      </c>
      <c r="P27" s="38" t="s">
        <v>3</v>
      </c>
      <c r="Q27" s="23" t="s">
        <v>3</v>
      </c>
      <c r="R27" s="231" t="s">
        <v>2</v>
      </c>
      <c r="S27" s="38" t="s">
        <v>3</v>
      </c>
      <c r="T27" s="23" t="s">
        <v>3</v>
      </c>
    </row>
    <row r="28" spans="1:24" s="12" customFormat="1" ht="30" customHeight="1" thickBot="1">
      <c r="A28" s="232"/>
      <c r="B28" s="14"/>
      <c r="C28" s="567"/>
      <c r="D28" s="586" t="s">
        <v>210</v>
      </c>
      <c r="E28" s="587"/>
      <c r="F28" s="587"/>
      <c r="G28" s="587"/>
      <c r="H28" s="588"/>
      <c r="I28" s="233">
        <v>0</v>
      </c>
      <c r="J28" s="234">
        <v>0</v>
      </c>
      <c r="K28" s="235">
        <v>0</v>
      </c>
      <c r="L28" s="233">
        <v>0</v>
      </c>
      <c r="M28" s="234">
        <v>0</v>
      </c>
      <c r="N28" s="235">
        <v>0</v>
      </c>
      <c r="O28" s="233">
        <v>0</v>
      </c>
      <c r="P28" s="234">
        <v>0</v>
      </c>
      <c r="Q28" s="235">
        <v>0</v>
      </c>
      <c r="R28" s="236">
        <v>0</v>
      </c>
      <c r="S28" s="234">
        <v>0</v>
      </c>
      <c r="T28" s="235">
        <v>0</v>
      </c>
      <c r="U28" s="252">
        <f>I28+L28+O28+R28</f>
        <v>0</v>
      </c>
      <c r="V28" s="77" t="str">
        <f>IF((U28='Havi CSOK-AVT-OTK'!K51),"","HIBA")</f>
        <v/>
      </c>
      <c r="W28" s="253">
        <f>J28+M28+P28+S28</f>
        <v>0</v>
      </c>
      <c r="X28" s="77" t="str">
        <f>IF((W28='Havi CSOK-AVT-OTK'!K52),"","HIBA")</f>
        <v/>
      </c>
    </row>
    <row r="29" spans="1:24" ht="30" customHeight="1" thickBot="1">
      <c r="A29" s="237"/>
      <c r="B29" s="3"/>
      <c r="C29" s="567"/>
      <c r="D29" s="575" t="s">
        <v>211</v>
      </c>
      <c r="E29" s="576"/>
      <c r="F29" s="576"/>
      <c r="G29" s="576"/>
      <c r="H29" s="589"/>
      <c r="I29" s="238">
        <v>0</v>
      </c>
      <c r="J29" s="239">
        <v>0</v>
      </c>
      <c r="K29" s="240">
        <v>0</v>
      </c>
      <c r="L29" s="238">
        <v>0</v>
      </c>
      <c r="M29" s="239">
        <v>0</v>
      </c>
      <c r="N29" s="240">
        <v>0</v>
      </c>
      <c r="O29" s="238">
        <v>0</v>
      </c>
      <c r="P29" s="239">
        <v>0</v>
      </c>
      <c r="Q29" s="240">
        <v>0</v>
      </c>
      <c r="R29" s="241">
        <v>0</v>
      </c>
      <c r="S29" s="239">
        <v>0</v>
      </c>
      <c r="T29" s="240">
        <v>0</v>
      </c>
      <c r="U29" s="252">
        <f>I29+L29+O29+R29</f>
        <v>0</v>
      </c>
      <c r="V29" s="77" t="str">
        <f>IF((U29='Havi CSOK-AVT-OTK'!L51),"","HIBA")</f>
        <v/>
      </c>
      <c r="W29" s="253">
        <f>J29+M29+P29+S29</f>
        <v>0</v>
      </c>
      <c r="X29" s="77" t="str">
        <f>IF((W29='Havi CSOK-AVT-OTK'!L52),"","HIBA")</f>
        <v/>
      </c>
    </row>
    <row r="30" spans="1:24" ht="39.9" customHeight="1" thickBot="1">
      <c r="A30" s="242"/>
      <c r="B30" s="243"/>
      <c r="C30" s="568"/>
      <c r="D30" s="578" t="s">
        <v>209</v>
      </c>
      <c r="E30" s="579"/>
      <c r="F30" s="579"/>
      <c r="G30" s="579"/>
      <c r="H30" s="590"/>
      <c r="I30" s="279">
        <f t="shared" ref="I30:O30" si="1">I28+I29</f>
        <v>0</v>
      </c>
      <c r="J30" s="280">
        <f t="shared" si="1"/>
        <v>0</v>
      </c>
      <c r="K30" s="281">
        <f t="shared" si="1"/>
        <v>0</v>
      </c>
      <c r="L30" s="279">
        <f t="shared" si="1"/>
        <v>0</v>
      </c>
      <c r="M30" s="280">
        <f t="shared" si="1"/>
        <v>0</v>
      </c>
      <c r="N30" s="281">
        <f t="shared" si="1"/>
        <v>0</v>
      </c>
      <c r="O30" s="279">
        <f t="shared" si="1"/>
        <v>0</v>
      </c>
      <c r="P30" s="280">
        <f t="shared" ref="P30" si="2">P28+P29</f>
        <v>0</v>
      </c>
      <c r="Q30" s="281">
        <f>Q28+Q29</f>
        <v>0</v>
      </c>
      <c r="R30" s="282">
        <f>R28+R29</f>
        <v>0</v>
      </c>
      <c r="S30" s="280">
        <f>S28+S29</f>
        <v>0</v>
      </c>
      <c r="T30" s="281">
        <f>T28+T29</f>
        <v>0</v>
      </c>
    </row>
    <row r="31" spans="1:24">
      <c r="D31" s="90" t="s">
        <v>78</v>
      </c>
    </row>
    <row r="32" spans="1:24" ht="19.5" customHeight="1"/>
    <row r="33" spans="3:20" ht="26.25" customHeight="1">
      <c r="C33" s="530" t="s">
        <v>32</v>
      </c>
      <c r="D33" s="530"/>
      <c r="E33" s="530"/>
      <c r="F33" s="530"/>
      <c r="G33" s="530"/>
      <c r="H33" s="530"/>
      <c r="I33" s="530"/>
      <c r="J33" s="530"/>
      <c r="K33" s="530"/>
      <c r="L33" s="530"/>
      <c r="M33" s="530"/>
      <c r="N33" s="530"/>
      <c r="O33" s="530"/>
      <c r="P33" s="530"/>
      <c r="Q33" s="530"/>
      <c r="R33" s="530"/>
      <c r="S33" s="530"/>
      <c r="T33" s="530"/>
    </row>
    <row r="34" spans="3:20" ht="23.25" customHeight="1" thickBot="1"/>
    <row r="35" spans="3:20" ht="24.75" customHeight="1" thickBot="1">
      <c r="C35" s="566" t="s">
        <v>14</v>
      </c>
      <c r="D35" s="569" t="s">
        <v>31</v>
      </c>
      <c r="E35" s="569"/>
      <c r="F35" s="569"/>
      <c r="G35" s="569"/>
      <c r="H35" s="570"/>
      <c r="I35" s="521" t="s">
        <v>16</v>
      </c>
      <c r="J35" s="522"/>
      <c r="K35" s="523"/>
      <c r="L35" s="521" t="s">
        <v>33</v>
      </c>
      <c r="M35" s="522"/>
      <c r="N35" s="523"/>
      <c r="O35" s="521" t="s">
        <v>11</v>
      </c>
      <c r="P35" s="522"/>
      <c r="Q35" s="522"/>
      <c r="R35" s="521" t="s">
        <v>77</v>
      </c>
      <c r="S35" s="522"/>
      <c r="T35" s="523"/>
    </row>
    <row r="36" spans="3:20">
      <c r="C36" s="567"/>
      <c r="D36" s="571"/>
      <c r="E36" s="571"/>
      <c r="F36" s="571"/>
      <c r="G36" s="571"/>
      <c r="H36" s="572"/>
      <c r="I36" s="524" t="s">
        <v>6</v>
      </c>
      <c r="J36" s="525"/>
      <c r="K36" s="40" t="s">
        <v>1</v>
      </c>
      <c r="L36" s="524" t="s">
        <v>6</v>
      </c>
      <c r="M36" s="525"/>
      <c r="N36" s="40" t="s">
        <v>1</v>
      </c>
      <c r="O36" s="524" t="s">
        <v>6</v>
      </c>
      <c r="P36" s="525"/>
      <c r="Q36" s="40" t="s">
        <v>1</v>
      </c>
      <c r="R36" s="524" t="s">
        <v>6</v>
      </c>
      <c r="S36" s="525"/>
      <c r="T36" s="40" t="s">
        <v>1</v>
      </c>
    </row>
    <row r="37" spans="3:20">
      <c r="C37" s="567"/>
      <c r="D37" s="571"/>
      <c r="E37" s="571"/>
      <c r="F37" s="571"/>
      <c r="G37" s="571"/>
      <c r="H37" s="572"/>
      <c r="I37" s="24" t="s">
        <v>4</v>
      </c>
      <c r="J37" s="39" t="s">
        <v>5</v>
      </c>
      <c r="K37" s="37" t="s">
        <v>7</v>
      </c>
      <c r="L37" s="24" t="s">
        <v>4</v>
      </c>
      <c r="M37" s="39" t="s">
        <v>5</v>
      </c>
      <c r="N37" s="37" t="s">
        <v>7</v>
      </c>
      <c r="O37" s="24" t="s">
        <v>4</v>
      </c>
      <c r="P37" s="39" t="s">
        <v>5</v>
      </c>
      <c r="Q37" s="37" t="s">
        <v>7</v>
      </c>
      <c r="R37" s="24" t="s">
        <v>4</v>
      </c>
      <c r="S37" s="39" t="s">
        <v>5</v>
      </c>
      <c r="T37" s="37" t="s">
        <v>7</v>
      </c>
    </row>
    <row r="38" spans="3:20" ht="13.8" thickBot="1">
      <c r="C38" s="567"/>
      <c r="D38" s="573"/>
      <c r="E38" s="573"/>
      <c r="F38" s="573"/>
      <c r="G38" s="573"/>
      <c r="H38" s="574"/>
      <c r="I38" s="25" t="s">
        <v>2</v>
      </c>
      <c r="J38" s="38" t="s">
        <v>3</v>
      </c>
      <c r="K38" s="23" t="s">
        <v>3</v>
      </c>
      <c r="L38" s="25" t="s">
        <v>2</v>
      </c>
      <c r="M38" s="38" t="s">
        <v>3</v>
      </c>
      <c r="N38" s="23" t="s">
        <v>3</v>
      </c>
      <c r="O38" s="25" t="s">
        <v>2</v>
      </c>
      <c r="P38" s="38" t="s">
        <v>3</v>
      </c>
      <c r="Q38" s="23" t="s">
        <v>3</v>
      </c>
      <c r="R38" s="25" t="s">
        <v>2</v>
      </c>
      <c r="S38" s="38" t="s">
        <v>3</v>
      </c>
      <c r="T38" s="23" t="s">
        <v>3</v>
      </c>
    </row>
    <row r="39" spans="3:20" ht="45" customHeight="1" thickBot="1">
      <c r="C39" s="568" t="s">
        <v>14</v>
      </c>
      <c r="D39" s="562" t="s">
        <v>212</v>
      </c>
      <c r="E39" s="563"/>
      <c r="F39" s="563"/>
      <c r="G39" s="563"/>
      <c r="H39" s="564"/>
      <c r="I39" s="142">
        <f>I21+I30</f>
        <v>0</v>
      </c>
      <c r="J39" s="163">
        <f>J21+J30</f>
        <v>0</v>
      </c>
      <c r="K39" s="164">
        <f t="shared" ref="K39:S39" si="3">K21+K30</f>
        <v>0</v>
      </c>
      <c r="L39" s="145">
        <f>L21+L30</f>
        <v>0</v>
      </c>
      <c r="M39" s="163">
        <f>M21+M30</f>
        <v>0</v>
      </c>
      <c r="N39" s="164">
        <f>N21+N30</f>
        <v>0</v>
      </c>
      <c r="O39" s="142">
        <f>O21+O30</f>
        <v>0</v>
      </c>
      <c r="P39" s="163">
        <f>P21+P30</f>
        <v>0</v>
      </c>
      <c r="Q39" s="172">
        <f t="shared" si="3"/>
        <v>0</v>
      </c>
      <c r="R39" s="142">
        <f>R21+R30</f>
        <v>0</v>
      </c>
      <c r="S39" s="163">
        <f t="shared" si="3"/>
        <v>0</v>
      </c>
      <c r="T39" s="164">
        <f>T21+T30</f>
        <v>0</v>
      </c>
    </row>
    <row r="40" spans="3:20" s="1" customFormat="1">
      <c r="C40" s="249"/>
      <c r="D40" s="249"/>
      <c r="E40" s="249"/>
      <c r="F40" s="249"/>
      <c r="G40" s="249"/>
      <c r="H40" s="249"/>
      <c r="I40" s="82"/>
      <c r="J40" s="83"/>
      <c r="K40" s="83"/>
      <c r="L40" s="86"/>
      <c r="M40" s="83"/>
      <c r="N40" s="83"/>
      <c r="O40" s="86"/>
      <c r="P40" s="83"/>
      <c r="Q40" s="83"/>
      <c r="R40" s="86"/>
      <c r="S40" s="83"/>
      <c r="T40" s="83"/>
    </row>
    <row r="41" spans="3:20" s="1" customFormat="1">
      <c r="C41" s="249"/>
      <c r="E41" s="249"/>
      <c r="F41" s="249"/>
      <c r="G41" s="249"/>
      <c r="H41" s="249"/>
      <c r="I41" s="82"/>
      <c r="J41" s="83"/>
      <c r="K41" s="83"/>
      <c r="L41" s="86"/>
      <c r="M41" s="83"/>
      <c r="N41" s="83"/>
      <c r="O41" s="86"/>
      <c r="P41" s="83"/>
      <c r="Q41" s="83"/>
      <c r="R41" s="86"/>
      <c r="S41" s="83"/>
      <c r="T41" s="83"/>
    </row>
    <row r="42" spans="3:20" s="1" customFormat="1">
      <c r="C42" s="249"/>
      <c r="D42" s="249"/>
      <c r="E42" s="249"/>
      <c r="F42" s="249"/>
      <c r="G42" s="249"/>
      <c r="H42" s="249"/>
      <c r="I42" s="82"/>
      <c r="J42" s="83"/>
      <c r="K42" s="83"/>
      <c r="L42" s="86"/>
      <c r="M42" s="83"/>
      <c r="N42" s="83"/>
      <c r="O42" s="86"/>
      <c r="P42" s="83"/>
      <c r="Q42" s="83"/>
      <c r="R42" s="86"/>
      <c r="S42" s="83"/>
      <c r="T42" s="83"/>
    </row>
    <row r="43" spans="3:20" s="1" customFormat="1">
      <c r="C43" s="249"/>
      <c r="D43" s="249"/>
      <c r="E43" s="249"/>
      <c r="F43" s="249"/>
      <c r="G43" s="249"/>
      <c r="H43" s="249"/>
      <c r="I43" s="82"/>
      <c r="J43" s="83"/>
      <c r="K43" s="83"/>
      <c r="L43" s="86"/>
      <c r="M43" s="83"/>
      <c r="N43" s="83"/>
      <c r="O43" s="86"/>
      <c r="P43" s="83"/>
      <c r="Q43" s="83"/>
      <c r="R43" s="86"/>
      <c r="S43" s="83"/>
      <c r="T43" s="83"/>
    </row>
    <row r="44" spans="3:20" s="1" customFormat="1">
      <c r="C44" s="249"/>
      <c r="D44" s="249"/>
      <c r="E44" s="249"/>
      <c r="F44" s="249"/>
      <c r="G44" s="249"/>
      <c r="H44" s="249"/>
      <c r="I44" s="82"/>
      <c r="J44" s="83"/>
      <c r="K44" s="83"/>
      <c r="L44" s="86"/>
      <c r="M44" s="83"/>
      <c r="N44" s="83"/>
      <c r="O44" s="86"/>
      <c r="P44" s="83"/>
      <c r="Q44" s="83"/>
      <c r="R44" s="86"/>
      <c r="S44" s="83"/>
      <c r="T44" s="83"/>
    </row>
    <row r="45" spans="3:20" s="1" customFormat="1">
      <c r="C45" s="249"/>
      <c r="D45" s="249"/>
      <c r="E45" s="249"/>
      <c r="F45" s="249"/>
      <c r="G45" s="249"/>
      <c r="H45" s="249"/>
      <c r="I45" s="82"/>
      <c r="J45" s="83"/>
      <c r="K45" s="83"/>
      <c r="L45" s="86"/>
      <c r="M45" s="83"/>
      <c r="N45" s="83"/>
      <c r="O45" s="86"/>
      <c r="P45" s="83"/>
      <c r="Q45" s="83"/>
      <c r="R45" s="86"/>
      <c r="S45" s="83"/>
      <c r="T45" s="83"/>
    </row>
    <row r="46" spans="3:20" s="1" customFormat="1">
      <c r="C46" s="249"/>
      <c r="D46" s="249"/>
      <c r="E46" s="249"/>
      <c r="F46" s="249"/>
      <c r="G46" s="249"/>
      <c r="H46" s="249"/>
      <c r="I46" s="82"/>
      <c r="J46" s="83"/>
      <c r="K46" s="83"/>
      <c r="L46" s="86"/>
      <c r="M46" s="83"/>
      <c r="N46" s="83"/>
      <c r="O46" s="86"/>
      <c r="P46" s="83"/>
      <c r="Q46" s="83"/>
      <c r="R46" s="86"/>
      <c r="S46" s="83"/>
      <c r="T46" s="83"/>
    </row>
    <row r="47" spans="3:20">
      <c r="P47" s="250"/>
      <c r="Q47" s="565"/>
      <c r="R47" s="565"/>
      <c r="S47" s="565"/>
    </row>
    <row r="48" spans="3:20">
      <c r="Q48" s="565"/>
      <c r="R48" s="565"/>
      <c r="S48" s="565"/>
    </row>
    <row r="49" spans="18:19">
      <c r="R49" s="251"/>
      <c r="S49" s="251"/>
    </row>
  </sheetData>
  <sheetProtection password="C73E" sheet="1" objects="1" scenarios="1"/>
  <mergeCells count="45">
    <mergeCell ref="D19:H19"/>
    <mergeCell ref="F7:R7"/>
    <mergeCell ref="S7:T7"/>
    <mergeCell ref="C8:T8"/>
    <mergeCell ref="C9:T9"/>
    <mergeCell ref="C10:T10"/>
    <mergeCell ref="C15:C21"/>
    <mergeCell ref="D15:H18"/>
    <mergeCell ref="I15:K15"/>
    <mergeCell ref="L15:N15"/>
    <mergeCell ref="O15:Q15"/>
    <mergeCell ref="R15:T15"/>
    <mergeCell ref="I16:J16"/>
    <mergeCell ref="L16:M16"/>
    <mergeCell ref="O16:P16"/>
    <mergeCell ref="R16:S16"/>
    <mergeCell ref="D20:H20"/>
    <mergeCell ref="D21:H21"/>
    <mergeCell ref="C24:C30"/>
    <mergeCell ref="D24:H27"/>
    <mergeCell ref="I24:K24"/>
    <mergeCell ref="D28:H28"/>
    <mergeCell ref="D29:H29"/>
    <mergeCell ref="D30:H30"/>
    <mergeCell ref="O24:Q24"/>
    <mergeCell ref="R24:T24"/>
    <mergeCell ref="I25:J25"/>
    <mergeCell ref="L25:M25"/>
    <mergeCell ref="O25:P25"/>
    <mergeCell ref="R25:S25"/>
    <mergeCell ref="L24:N24"/>
    <mergeCell ref="R36:S36"/>
    <mergeCell ref="D39:H39"/>
    <mergeCell ref="Q47:S47"/>
    <mergeCell ref="Q48:S48"/>
    <mergeCell ref="C33:T33"/>
    <mergeCell ref="C35:C39"/>
    <mergeCell ref="D35:H38"/>
    <mergeCell ref="I35:K35"/>
    <mergeCell ref="L35:N35"/>
    <mergeCell ref="O35:Q35"/>
    <mergeCell ref="R35:T35"/>
    <mergeCell ref="I36:J36"/>
    <mergeCell ref="L36:M36"/>
    <mergeCell ref="O36:P36"/>
  </mergeCells>
  <pageMargins left="0.73" right="0.22" top="0.5" bottom="0.16" header="0.16" footer="0.19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4</vt:i4>
      </vt:variant>
    </vt:vector>
  </HeadingPairs>
  <TitlesOfParts>
    <vt:vector size="8" baseType="lpstr">
      <vt:lpstr>Havi CSOK-AVT-OTK</vt:lpstr>
      <vt:lpstr>Havi OFK</vt:lpstr>
      <vt:lpstr>Né CSOK</vt:lpstr>
      <vt:lpstr>Né AVT</vt:lpstr>
      <vt:lpstr>'Havi CSOK-AVT-OTK'!Nyomtatási_terület</vt:lpstr>
      <vt:lpstr>'Havi OFK'!Nyomtatási_terület</vt:lpstr>
      <vt:lpstr>'Né AVT'!Nyomtatási_terület</vt:lpstr>
      <vt:lpstr>'Né CSOK'!Nyomtatási_terület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krisztina.hertelendy@pm.gov.hu</dc:creator>
  <cp:lastModifiedBy>Hertelendy Krisztina</cp:lastModifiedBy>
  <cp:lastPrinted>2021-10-22T10:27:02Z</cp:lastPrinted>
  <dcterms:created xsi:type="dcterms:W3CDTF">2003-02-04T14:59:54Z</dcterms:created>
  <dcterms:modified xsi:type="dcterms:W3CDTF">2021-10-22T10:32:18Z</dcterms:modified>
</cp:coreProperties>
</file>